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5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</sheets>
  <definedNames>
    <definedName name="_xlnm.Print_Area" localSheetId="6">'CE IAS '!$A$1:$D$40</definedName>
    <definedName name="_xlnm.Print_Area" localSheetId="1">'PASSIVO-PROFORMA'!$A$1:$M$105</definedName>
    <definedName name="_xlnm.Print_Area" localSheetId="5">'POS FIN'!$A$1:$E$33</definedName>
    <definedName name="_xlnm.Print_Area" localSheetId="3">'SP ATT IAS'!$A$1:$F$34</definedName>
    <definedName name="_xlnm.Print_Area" localSheetId="4">'SP PAS IAS '!$A$1:$F$32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<sst xmlns="http://schemas.openxmlformats.org/spreadsheetml/2006/main" count="501" uniqueCount="358">
  <si>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</si>
  <si>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</si>
  <si>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</si>
  <si>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</si>
  <si>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</si>
  <si>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</si>
  <si>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</si>
  <si>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</si>
  <si>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</si>
  <si>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</si>
  <si>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</si>
  <si>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</si>
  <si>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</si>
  <si>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</si>
  <si>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</si>
  <si>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</si>
  <si>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</si>
  <si>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</si>
  <si>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</si>
  <si>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</si>
  <si>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</si>
  <si>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</si>
  <si>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</si>
  <si>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</si>
  <si>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</si>
  <si>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</si>
  <si>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</si>
  <si>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</si>
  <si>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</si>
  <si>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</si>
  <si>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</si>
  <si>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</si>
  <si>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</si>
  <si>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</si>
  <si>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</si>
  <si>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</si>
  <si>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</si>
  <si>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</si>
  <si>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</si>
  <si>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</si>
  <si>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</si>
  <si>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</si>
  <si>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</si>
  <si>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</si>
  <si>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</si>
  <si>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</si>
  <si>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</si>
  <si>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</si>
  <si>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</si>
  <si>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</si>
  <si>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</si>
  <si>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</si>
  <si>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</si>
  <si>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</si>
  <si>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</si>
  <si>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</si>
  <si>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</si>
  <si>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</si>
  <si>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</si>
  <si>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</si>
  <si>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</si>
  <si>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</si>
  <si>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</si>
  <si>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</si>
  <si>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</si>
  <si>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</si>
  <si>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</si>
  <si>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</si>
  <si>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</si>
  <si>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</si>
  <si>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</si>
  <si>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</si>
  <si>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</si>
  <si>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</si>
  <si>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</si>
  <si>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</si>
  <si>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</si>
  <si>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</si>
  <si>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</si>
  <si>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</si>
  <si>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</si>
  <si>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</si>
  <si>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</si>
  <si>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</si>
  <si>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</si>
  <si>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</si>
  <si>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</si>
  <si>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</si>
  <si>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</si>
  <si>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</si>
  <si>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</si>
  <si>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</si>
  <si>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</si>
  <si>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</si>
  <si>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</si>
  <si>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</si>
  <si>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</si>
  <si>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</si>
  <si>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</si>
  <si>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</si>
  <si>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</si>
  <si>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</si>
  <si>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</si>
  <si>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</si>
  <si>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</si>
  <si>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</si>
  <si>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</si>
  <si>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</si>
  <si>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</si>
  <si>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</si>
  <si>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</si>
  <si>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</si>
  <si>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</si>
  <si>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</si>
  <si>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</si>
  <si>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</si>
  <si>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</si>
  <si>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</si>
  <si>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</si>
  <si>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</si>
  <si>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</si>
  <si>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</si>
  <si>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</si>
  <si>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</si>
  <si>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</si>
  <si>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</si>
  <si>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</si>
  <si>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</si>
  <si>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</si>
  <si>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</si>
  <si>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</si>
  <si>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</si>
  <si>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</si>
  <si>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</si>
  <si>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</si>
  <si>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</si>
  <si>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</si>
  <si>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</si>
  <si>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</si>
  <si>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</si>
  <si>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</si>
  <si>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</si>
  <si>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</si>
  <si>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</si>
  <si>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</si>
  <si>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</si>
  <si>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</si>
  <si>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</si>
  <si>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</si>
  <si>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</si>
  <si>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</si>
  <si>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</si>
  <si>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</si>
  <si>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</si>
  <si>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</si>
  <si>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</si>
  <si>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</si>
  <si>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</si>
  <si>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</si>
  <si>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</si>
  <si>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</si>
  <si>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</si>
  <si>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</si>
  <si>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</si>
  <si>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</si>
  <si>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</si>
  <si>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</si>
  <si>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</si>
  <si>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</si>
  <si>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</si>
  <si>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</si>
  <si>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</si>
  <si>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</si>
  <si>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</si>
  <si>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</si>
  <si>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</si>
  <si>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</si>
  <si>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</si>
  <si>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</si>
  <si>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</si>
  <si>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</si>
  <si>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</si>
  <si>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</si>
  <si>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</si>
  <si>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</si>
  <si>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</si>
  <si>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</si>
  <si>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</si>
  <si>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</si>
  <si>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</si>
  <si>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</si>
  <si>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</si>
  <si>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</si>
  <si>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</si>
  <si>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</si>
  <si>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</si>
  <si>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</si>
  <si>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</si>
  <si>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</si>
  <si>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</si>
  <si>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</si>
  <si>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</si>
  <si>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</si>
  <si>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</si>
  <si>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</si>
  <si>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</si>
  <si>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</si>
  <si>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</si>
  <si>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</si>
  <si>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</si>
  <si>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</si>
  <si>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</si>
  <si>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</si>
  <si>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</si>
  <si>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</si>
  <si>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</si>
  <si>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</si>
  <si>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</si>
  <si>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</si>
  <si>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</si>
  <si>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</si>
  <si>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</si>
  <si>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</si>
  <si>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</si>
  <si>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</si>
  <si>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</si>
  <si>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</si>
  <si>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</si>
  <si>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</si>
  <si>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</si>
  <si>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</si>
  <si>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</si>
  <si>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</si>
  <si>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</si>
  <si>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</si>
  <si>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</si>
  <si>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</si>
  <si>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</si>
  <si>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</si>
  <si>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</si>
  <si>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</si>
  <si>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</si>
  <si>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</si>
  <si>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</si>
  <si>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</si>
  <si>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</si>
  <si>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</si>
  <si>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</si>
  <si>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</si>
  <si>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</si>
  <si>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</si>
  <si>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</si>
  <si>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</si>
  <si>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</si>
  <si>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</si>
  <si>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</si>
  <si>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</si>
  <si>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</si>
  <si>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</si>
  <si>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</si>
  <si>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</si>
  <si>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</si>
  <si>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</si>
  <si>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Variazione</t>
  </si>
  <si>
    <t xml:space="preserve">Al     </t>
  </si>
  <si>
    <t>Check</t>
  </si>
  <si>
    <t>Balance sheet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</si>
  <si>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</si>
  <si>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</si>
  <si>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</si>
  <si>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</si>
  <si>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</si>
  <si>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</si>
  <si>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</si>
  <si>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</si>
  <si>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of which with related parties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</si>
  <si>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</si>
  <si>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</si>
  <si>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</si>
  <si>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</si>
  <si>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</si>
  <si>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</si>
  <si>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</si>
  <si>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</si>
  <si>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</si>
  <si>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</si>
  <si>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</si>
  <si>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</si>
  <si>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>31 December 2008</t>
  </si>
  <si>
    <t>Change</t>
  </si>
  <si>
    <t>30 June 2009</t>
  </si>
  <si>
    <t>At 30 June 2009</t>
  </si>
  <si>
    <t>At 31 December 2008</t>
  </si>
  <si>
    <t>Half year 2009</t>
  </si>
  <si>
    <t>Half year 2008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</si>
  <si>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</si>
  <si>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</si>
  <si>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</si>
  <si>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</si>
  <si>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</si>
  <si>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</si>
  <si>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</si>
  <si>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</si>
  <si>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</si>
  <si>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</si>
  <si>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</si>
  <si>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</si>
  <si>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</si>
  <si>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</si>
  <si>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</si>
  <si>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</si>
  <si>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</si>
  <si>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</si>
  <si>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</si>
  <si>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</si>
  <si>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</si>
  <si>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Payables due to banks and financing institutions</t>
  </si>
  <si>
    <t>Amounts due under leases</t>
  </si>
  <si>
    <t>Amounts due to other lenders</t>
  </si>
  <si>
    <t>Aprilia Instruments</t>
  </si>
  <si>
    <t>Bonds</t>
  </si>
  <si>
    <t>Amounts due to factoring companies</t>
  </si>
  <si>
    <t>Current portion of bank financing</t>
  </si>
  <si>
    <t>Current portion of payables due to other financiers</t>
  </si>
  <si>
    <t>Short-term financial receivables due from third parties</t>
  </si>
  <si>
    <t>Short-term financial receivables due from affiliated companies</t>
  </si>
  <si>
    <t>Securities</t>
  </si>
  <si>
    <t>Liquidity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</si>
  <si>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</si>
  <si>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</si>
  <si>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</si>
  <si>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</si>
  <si>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</si>
  <si>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</si>
  <si>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</si>
  <si>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</si>
  <si>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</si>
  <si>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</si>
  <si>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</si>
  <si>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</si>
  <si>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</si>
  <si>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</si>
  <si>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</si>
  <si>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</si>
  <si>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</si>
  <si>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</si>
  <si>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</si>
  <si>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</si>
  <si>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</si>
  <si>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</si>
  <si>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</si>
  <si>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</si>
  <si>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Current financial receivables</t>
  </si>
  <si>
    <t xml:space="preserve">Payables due to banks </t>
  </si>
  <si>
    <t>Current financial debt</t>
  </si>
  <si>
    <t xml:space="preserve">Net current financial debt </t>
  </si>
  <si>
    <t xml:space="preserve">Non-current financial debt </t>
  </si>
  <si>
    <t>NET FINANCIAL DEBT*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</si>
</sst>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2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18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7" fontId="8" fillId="2" borderId="0" xfId="0" applyNumberFormat="1" applyFont="1" applyFill="1" applyAlignment="1" applyProtection="1">
      <alignment vertical="center"/>
      <protection/>
    </xf>
    <xf numFmtId="178" fontId="6" fillId="2" borderId="12" xfId="0" applyNumberFormat="1" applyFont="1" applyFill="1" applyBorder="1" applyAlignment="1">
      <alignment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37" fontId="10" fillId="2" borderId="0" xfId="0" applyNumberFormat="1" applyFont="1" applyFill="1" applyBorder="1" applyAlignment="1" applyProtection="1">
      <alignment horizontal="center" vertical="center"/>
      <protection/>
    </xf>
    <xf numFmtId="37" fontId="10" fillId="2" borderId="10" xfId="0" applyNumberFormat="1" applyFont="1" applyFill="1" applyBorder="1" applyAlignment="1" applyProtection="1">
      <alignment horizontal="center" vertical="center"/>
      <protection/>
    </xf>
    <xf numFmtId="37" fontId="10" fillId="2" borderId="1" xfId="0" applyNumberFormat="1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>
      <alignment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37" fontId="10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vertical="center"/>
      <protection/>
    </xf>
    <xf numFmtId="37" fontId="10" fillId="2" borderId="13" xfId="0" applyNumberFormat="1" applyFont="1" applyFill="1" applyBorder="1" applyAlignment="1" applyProtection="1">
      <alignment horizontal="center" vertical="center"/>
      <protection/>
    </xf>
    <xf numFmtId="178" fontId="6" fillId="2" borderId="1" xfId="0" applyNumberFormat="1" applyFont="1" applyFill="1" applyBorder="1" applyAlignment="1">
      <alignment/>
    </xf>
    <xf numFmtId="37" fontId="10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 quotePrefix="1">
      <alignment horizontal="left" vertical="center"/>
      <protection/>
    </xf>
    <xf numFmtId="38" fontId="10" fillId="2" borderId="0" xfId="18" applyFont="1" applyFill="1" applyAlignment="1">
      <alignment vertical="center"/>
    </xf>
    <xf numFmtId="0" fontId="10" fillId="2" borderId="0" xfId="0" applyFont="1" applyFill="1" applyAlignment="1" applyProtection="1" quotePrefix="1">
      <alignment vertical="center"/>
      <protection/>
    </xf>
    <xf numFmtId="178" fontId="6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right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6" fillId="2" borderId="0" xfId="0" applyNumberFormat="1" applyFont="1" applyFill="1" applyAlignment="1">
      <alignment horizontal="center" vertical="center"/>
    </xf>
    <xf numFmtId="0" fontId="14" fillId="2" borderId="6" xfId="0" applyFont="1" applyFill="1" applyBorder="1" applyAlignment="1" applyProtection="1">
      <alignment horizontal="centerContinuous" vertical="center"/>
      <protection/>
    </xf>
    <xf numFmtId="0" fontId="14" fillId="2" borderId="7" xfId="0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centerContinuous" vertical="center"/>
      <protection/>
    </xf>
    <xf numFmtId="185" fontId="6" fillId="2" borderId="9" xfId="0" applyNumberFormat="1" applyFont="1" applyFill="1" applyBorder="1" applyAlignment="1" applyProtection="1">
      <alignment horizontal="centerContinuous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37" fontId="6" fillId="2" borderId="7" xfId="0" applyNumberFormat="1" applyFont="1" applyFill="1" applyBorder="1" applyAlignment="1" applyProtection="1">
      <alignment vertical="center"/>
      <protection/>
    </xf>
    <xf numFmtId="37" fontId="6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6" fillId="2" borderId="11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/>
      <protection/>
    </xf>
    <xf numFmtId="37" fontId="14" fillId="2" borderId="0" xfId="0" applyNumberFormat="1" applyFont="1" applyFill="1" applyBorder="1" applyAlignment="1" applyProtection="1">
      <alignment vertical="center"/>
      <protection/>
    </xf>
    <xf numFmtId="37" fontId="14" fillId="2" borderId="0" xfId="0" applyNumberFormat="1" applyFont="1" applyFill="1" applyAlignment="1" applyProtection="1">
      <alignment vertical="center"/>
      <protection/>
    </xf>
    <xf numFmtId="37" fontId="6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178" fontId="6" fillId="2" borderId="12" xfId="0" applyNumberFormat="1" applyFont="1" applyFill="1" applyBorder="1" applyAlignment="1" applyProtection="1">
      <alignment horizontal="right" vertical="center"/>
      <protection/>
    </xf>
    <xf numFmtId="37" fontId="6" fillId="2" borderId="0" xfId="0" applyNumberFormat="1" applyFont="1" applyFill="1" applyBorder="1" applyAlignment="1" applyProtection="1">
      <alignment vertical="center"/>
      <protection/>
    </xf>
    <xf numFmtId="37" fontId="6" fillId="2" borderId="0" xfId="0" applyNumberFormat="1" applyFont="1" applyFill="1" applyAlignment="1" applyProtection="1">
      <alignment vertical="center"/>
      <protection/>
    </xf>
    <xf numFmtId="41" fontId="6" fillId="2" borderId="12" xfId="0" applyNumberFormat="1" applyFont="1" applyFill="1" applyBorder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/>
      <protection/>
    </xf>
    <xf numFmtId="185" fontId="6" fillId="2" borderId="0" xfId="0" applyNumberFormat="1" applyFont="1" applyFill="1" applyAlignment="1" applyProtection="1">
      <alignment vertical="center"/>
      <protection/>
    </xf>
    <xf numFmtId="0" fontId="23" fillId="2" borderId="0" xfId="0" applyFont="1" applyFill="1" applyAlignment="1" applyProtection="1">
      <alignment/>
      <protection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0" xfId="0" applyNumberFormat="1" applyFont="1" applyFill="1" applyBorder="1" applyAlignment="1" applyProtection="1">
      <alignment horizontal="right" vertical="center"/>
      <protection/>
    </xf>
    <xf numFmtId="3" fontId="10" fillId="2" borderId="14" xfId="0" applyNumberFormat="1" applyFont="1" applyFill="1" applyBorder="1" applyAlignment="1" applyProtection="1">
      <alignment horizontal="right" vertical="center"/>
      <protection/>
    </xf>
    <xf numFmtId="3" fontId="6" fillId="2" borderId="14" xfId="0" applyNumberFormat="1" applyFont="1" applyFill="1" applyBorder="1" applyAlignment="1" applyProtection="1">
      <alignment horizontal="right" vertical="center"/>
      <protection/>
    </xf>
    <xf numFmtId="178" fontId="14" fillId="2" borderId="12" xfId="0" applyNumberFormat="1" applyFont="1" applyFill="1" applyBorder="1" applyAlignment="1" applyProtection="1">
      <alignment horizontal="right" vertical="center"/>
      <protection/>
    </xf>
    <xf numFmtId="3" fontId="8" fillId="2" borderId="10" xfId="0" applyNumberFormat="1" applyFont="1" applyFill="1" applyBorder="1" applyAlignment="1" applyProtection="1">
      <alignment horizontal="right" vertical="center"/>
      <protection/>
    </xf>
    <xf numFmtId="3" fontId="14" fillId="2" borderId="10" xfId="0" applyNumberFormat="1" applyFont="1" applyFill="1" applyBorder="1" applyAlignment="1" applyProtection="1">
      <alignment horizontal="right" vertical="center"/>
      <protection/>
    </xf>
    <xf numFmtId="3" fontId="8" fillId="2" borderId="12" xfId="0" applyNumberFormat="1" applyFont="1" applyFill="1" applyBorder="1" applyAlignment="1" applyProtection="1">
      <alignment horizontal="right" vertical="center"/>
      <protection/>
    </xf>
    <xf numFmtId="3" fontId="14" fillId="2" borderId="12" xfId="0" applyNumberFormat="1" applyFont="1" applyFill="1" applyBorder="1" applyAlignment="1" applyProtection="1">
      <alignment horizontal="right" vertical="center"/>
      <protection/>
    </xf>
    <xf numFmtId="3" fontId="10" fillId="2" borderId="12" xfId="0" applyNumberFormat="1" applyFont="1" applyFill="1" applyBorder="1" applyAlignment="1" applyProtection="1">
      <alignment horizontal="right" vertical="center"/>
      <protection/>
    </xf>
    <xf numFmtId="38" fontId="6" fillId="2" borderId="0" xfId="18" applyFont="1" applyFill="1" applyAlignment="1" applyProtection="1">
      <alignment/>
      <protection/>
    </xf>
    <xf numFmtId="0" fontId="14" fillId="2" borderId="3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/>
      <protection/>
    </xf>
    <xf numFmtId="0" fontId="23" fillId="2" borderId="4" xfId="0" applyFont="1" applyFill="1" applyBorder="1" applyAlignment="1" applyProtection="1">
      <alignment/>
      <protection/>
    </xf>
    <xf numFmtId="37" fontId="6" fillId="2" borderId="4" xfId="0" applyNumberFormat="1" applyFont="1" applyFill="1" applyBorder="1" applyAlignment="1" applyProtection="1">
      <alignment vertical="center"/>
      <protection/>
    </xf>
    <xf numFmtId="37" fontId="6" fillId="2" borderId="5" xfId="0" applyNumberFormat="1" applyFont="1" applyFill="1" applyBorder="1" applyAlignment="1" applyProtection="1">
      <alignment vertical="center"/>
      <protection/>
    </xf>
    <xf numFmtId="178" fontId="14" fillId="2" borderId="4" xfId="0" applyNumberFormat="1" applyFont="1" applyFill="1" applyBorder="1" applyAlignment="1" applyProtection="1">
      <alignment horizontal="right" vertical="center"/>
      <protection/>
    </xf>
    <xf numFmtId="178" fontId="8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6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37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1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/>
      <protection/>
    </xf>
    <xf numFmtId="41" fontId="6" fillId="2" borderId="12" xfId="18" applyNumberFormat="1" applyFont="1" applyFill="1" applyBorder="1" applyAlignment="1" applyProtection="1">
      <alignment horizontal="right" vertical="center"/>
      <protection/>
    </xf>
    <xf numFmtId="37" fontId="6" fillId="2" borderId="1" xfId="0" applyNumberFormat="1" applyFont="1" applyFill="1" applyBorder="1" applyAlignment="1" applyProtection="1">
      <alignment vertical="center"/>
      <protection/>
    </xf>
    <xf numFmtId="37" fontId="6" fillId="2" borderId="10" xfId="0" applyNumberFormat="1" applyFont="1" applyFill="1" applyBorder="1" applyAlignment="1" applyProtection="1">
      <alignment vertical="center"/>
      <protection/>
    </xf>
    <xf numFmtId="178" fontId="14" fillId="2" borderId="12" xfId="0" applyNumberFormat="1" applyFont="1" applyFill="1" applyBorder="1" applyAlignment="1">
      <alignment/>
    </xf>
    <xf numFmtId="0" fontId="24" fillId="2" borderId="0" xfId="0" applyFont="1" applyFill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0" fontId="14" fillId="2" borderId="4" xfId="0" applyFont="1" applyFill="1" applyBorder="1" applyAlignment="1" applyProtection="1">
      <alignment/>
      <protection/>
    </xf>
    <xf numFmtId="37" fontId="14" fillId="2" borderId="4" xfId="0" applyNumberFormat="1" applyFont="1" applyFill="1" applyBorder="1" applyAlignment="1" applyProtection="1">
      <alignment vertical="center"/>
      <protection/>
    </xf>
    <xf numFmtId="178" fontId="6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41" fontId="6" fillId="2" borderId="0" xfId="19" applyFont="1" applyFill="1" applyBorder="1" applyAlignment="1" applyProtection="1">
      <alignment horizontal="right" vertical="center"/>
      <protection/>
    </xf>
    <xf numFmtId="184" fontId="6" fillId="2" borderId="0" xfId="0" applyNumberFormat="1" applyFont="1" applyFill="1" applyBorder="1" applyAlignment="1" applyProtection="1">
      <alignment horizontal="right" vertical="center"/>
      <protection/>
    </xf>
    <xf numFmtId="184" fontId="6" fillId="2" borderId="9" xfId="0" applyNumberFormat="1" applyFont="1" applyFill="1" applyBorder="1" applyAlignment="1" applyProtection="1">
      <alignment horizontal="right" vertical="center"/>
      <protection/>
    </xf>
    <xf numFmtId="0" fontId="6" fillId="2" borderId="13" xfId="0" applyFont="1" applyFill="1" applyBorder="1" applyAlignment="1" applyProtection="1">
      <alignment/>
      <protection/>
    </xf>
    <xf numFmtId="0" fontId="14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6" fillId="2" borderId="1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/>
      <protection/>
    </xf>
    <xf numFmtId="38" fontId="6" fillId="2" borderId="12" xfId="18" applyFont="1" applyFill="1" applyBorder="1" applyAlignment="1" applyProtection="1">
      <alignment horizontal="right" vertical="center"/>
      <protection/>
    </xf>
    <xf numFmtId="178" fontId="6" fillId="2" borderId="10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 quotePrefix="1">
      <alignment horizontal="right" vertical="center"/>
      <protection/>
    </xf>
    <xf numFmtId="38" fontId="6" fillId="2" borderId="10" xfId="18" applyFont="1" applyFill="1" applyBorder="1" applyAlignment="1" applyProtection="1">
      <alignment horizontal="right" vertical="center"/>
      <protection/>
    </xf>
    <xf numFmtId="38" fontId="10" fillId="2" borderId="12" xfId="18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right" vertical="center"/>
      <protection/>
    </xf>
    <xf numFmtId="178" fontId="6" fillId="2" borderId="0" xfId="0" applyNumberFormat="1" applyFont="1" applyFill="1" applyAlignment="1" applyProtection="1">
      <alignment horizontal="right" vertical="center"/>
      <protection/>
    </xf>
    <xf numFmtId="38" fontId="14" fillId="2" borderId="10" xfId="18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6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6" fillId="2" borderId="7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5" fillId="0" borderId="0" xfId="20" applyNumberFormat="1" applyFont="1" applyFill="1">
      <alignment/>
      <protection/>
    </xf>
    <xf numFmtId="178" fontId="5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91" fontId="25" fillId="0" borderId="0" xfId="20" applyNumberFormat="1" applyFont="1" applyFill="1">
      <alignment/>
      <protection/>
    </xf>
    <xf numFmtId="178" fontId="25" fillId="0" borderId="0" xfId="20" applyNumberFormat="1" applyFont="1" applyFill="1">
      <alignment/>
      <protection/>
    </xf>
    <xf numFmtId="191" fontId="0" fillId="0" borderId="7" xfId="20" applyNumberFormat="1" applyFont="1" applyFill="1" applyBorder="1" applyAlignment="1">
      <alignment horizontal="center" wrapText="1"/>
      <protection/>
    </xf>
    <xf numFmtId="178" fontId="5" fillId="0" borderId="7" xfId="20" applyNumberFormat="1" applyFont="1" applyFill="1" applyBorder="1">
      <alignment/>
      <protection/>
    </xf>
    <xf numFmtId="191" fontId="0" fillId="0" borderId="4" xfId="20" applyNumberFormat="1" applyFont="1" applyFill="1" applyBorder="1" applyAlignment="1" quotePrefix="1">
      <alignment horizontal="right" wrapText="1"/>
      <protection/>
    </xf>
    <xf numFmtId="178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0" xfId="20" applyNumberFormat="1" applyFont="1" applyFill="1">
      <alignment/>
      <protection/>
    </xf>
    <xf numFmtId="178" fontId="1" fillId="0" borderId="16" xfId="20" applyNumberFormat="1" applyFont="1" applyFill="1" applyBorder="1">
      <alignment/>
      <protection/>
    </xf>
    <xf numFmtId="178" fontId="0" fillId="3" borderId="0" xfId="20" applyNumberFormat="1" applyFont="1" applyFill="1">
      <alignment/>
      <protection/>
    </xf>
    <xf numFmtId="191" fontId="5" fillId="0" borderId="4" xfId="20" applyNumberFormat="1" applyFont="1" applyFill="1" applyBorder="1">
      <alignment/>
      <protection/>
    </xf>
    <xf numFmtId="178" fontId="5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91" fontId="0" fillId="0" borderId="0" xfId="20" applyNumberFormat="1" applyFont="1" applyFill="1">
      <alignment/>
      <protection/>
    </xf>
    <xf numFmtId="191" fontId="5" fillId="0" borderId="0" xfId="20" applyNumberFormat="1" applyFont="1" applyFill="1">
      <alignment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16" xfId="20" applyNumberFormat="1" applyFont="1" applyBorder="1">
      <alignment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0" fillId="0" borderId="0" xfId="20" applyNumberFormat="1" applyFont="1" applyFill="1" applyBorder="1" applyAlignment="1">
      <alignment horizontal="right"/>
      <protection/>
    </xf>
    <xf numFmtId="2" fontId="1" fillId="0" borderId="0" xfId="20" applyNumberFormat="1" applyFont="1" applyFill="1">
      <alignment/>
      <protection/>
    </xf>
    <xf numFmtId="192" fontId="1" fillId="0" borderId="0" xfId="20" applyNumberFormat="1" applyFont="1" applyFill="1">
      <alignment/>
      <protection/>
    </xf>
    <xf numFmtId="1" fontId="0" fillId="0" borderId="9" xfId="20" applyNumberFormat="1" applyFont="1" applyFill="1" applyBorder="1" applyAlignment="1">
      <alignment horizontal="right" wrapText="1"/>
      <protection/>
    </xf>
    <xf numFmtId="0" fontId="1" fillId="0" borderId="17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17" xfId="20" applyNumberFormat="1" applyFont="1" applyFill="1" applyBorder="1">
      <alignment/>
      <protection/>
    </xf>
    <xf numFmtId="0" fontId="20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191" fontId="0" fillId="0" borderId="4" xfId="20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7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0" xfId="0" applyFont="1" applyAlignment="1">
      <alignment wrapText="1"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62" t="s">
        <v>256</v>
      </c>
      <c r="B1" s="362"/>
      <c r="C1" s="362"/>
      <c r="D1" s="362"/>
      <c r="E1" s="362"/>
      <c r="F1" s="362"/>
      <c r="G1" s="362"/>
      <c r="H1" s="362"/>
      <c r="I1" s="362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63" t="s">
        <v>138</v>
      </c>
      <c r="B4" s="364"/>
      <c r="C4" s="364"/>
      <c r="D4" s="364"/>
      <c r="E4" s="364"/>
      <c r="F4" s="364"/>
      <c r="G4" s="365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63" t="s">
        <v>138</v>
      </c>
      <c r="B37" s="364"/>
      <c r="C37" s="364"/>
      <c r="D37" s="364"/>
      <c r="E37" s="364"/>
      <c r="F37" s="364"/>
      <c r="G37" s="365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workbookViewId="0" topLeftCell="A1">
      <selection activeCell="B2" sqref="B2:D3"/>
    </sheetView>
  </sheetViews>
  <sheetFormatPr defaultColWidth="9.140625" defaultRowHeight="12.75"/>
  <cols>
    <col min="1" max="1" width="36.7109375" style="330" customWidth="1"/>
    <col min="2" max="3" width="17.8515625" style="346" customWidth="1"/>
    <col min="4" max="4" width="12.00390625" style="330" customWidth="1"/>
    <col min="5" max="16384" width="9.140625" style="330" customWidth="1"/>
  </cols>
  <sheetData>
    <row r="1" spans="1:4" s="318" customFormat="1" ht="13.5" thickBot="1">
      <c r="A1" s="372" t="s">
        <v>266</v>
      </c>
      <c r="B1" s="338"/>
      <c r="C1" s="338"/>
      <c r="D1" s="339"/>
    </row>
    <row r="2" spans="1:4" s="318" customFormat="1" ht="12.75">
      <c r="A2" s="9"/>
      <c r="B2" s="326" t="s">
        <v>264</v>
      </c>
      <c r="C2" s="326" t="s">
        <v>264</v>
      </c>
      <c r="D2" s="327"/>
    </row>
    <row r="3" spans="1:5" ht="15.75" customHeight="1" thickBot="1">
      <c r="A3" s="373" t="s">
        <v>267</v>
      </c>
      <c r="B3" s="376" t="s">
        <v>290</v>
      </c>
      <c r="C3" s="328" t="s">
        <v>288</v>
      </c>
      <c r="D3" s="329" t="s">
        <v>289</v>
      </c>
      <c r="E3" s="340"/>
    </row>
    <row r="4" spans="1:5" ht="9.75" customHeight="1">
      <c r="A4" s="374"/>
      <c r="B4" s="341"/>
      <c r="C4" s="341"/>
      <c r="D4" s="342"/>
      <c r="E4" s="340"/>
    </row>
    <row r="5" spans="1:5" ht="12.75">
      <c r="A5" s="9" t="s">
        <v>268</v>
      </c>
      <c r="B5" s="343"/>
      <c r="C5" s="343"/>
      <c r="D5" s="344"/>
      <c r="E5" s="340"/>
    </row>
    <row r="6" spans="1:5" ht="12.75">
      <c r="A6" s="9"/>
      <c r="B6" s="343"/>
      <c r="C6" s="343"/>
      <c r="D6" s="344"/>
      <c r="E6" s="340"/>
    </row>
    <row r="7" spans="1:5" ht="12.75">
      <c r="A7" s="9" t="s">
        <v>269</v>
      </c>
      <c r="B7" s="343"/>
      <c r="C7" s="343"/>
      <c r="D7" s="344"/>
      <c r="E7" s="340"/>
    </row>
    <row r="8" spans="1:4" ht="12.75">
      <c r="A8" s="374" t="s">
        <v>270</v>
      </c>
      <c r="B8" s="330">
        <v>648157</v>
      </c>
      <c r="C8" s="330">
        <v>648234</v>
      </c>
      <c r="D8" s="330">
        <f aca="true" t="shared" si="0" ref="D8:D17">+B8-C8</f>
        <v>-77</v>
      </c>
    </row>
    <row r="9" spans="1:4" ht="12.75">
      <c r="A9" s="374" t="s">
        <v>271</v>
      </c>
      <c r="B9" s="330">
        <v>250790</v>
      </c>
      <c r="C9" s="330">
        <v>250354</v>
      </c>
      <c r="D9" s="330">
        <f t="shared" si="0"/>
        <v>436</v>
      </c>
    </row>
    <row r="10" spans="1:4" ht="12.75">
      <c r="A10" s="374" t="s">
        <v>272</v>
      </c>
      <c r="B10" s="330"/>
      <c r="C10" s="330"/>
      <c r="D10" s="330">
        <f t="shared" si="0"/>
        <v>0</v>
      </c>
    </row>
    <row r="11" spans="1:4" ht="12.75">
      <c r="A11" s="374" t="s">
        <v>273</v>
      </c>
      <c r="B11" s="330">
        <v>239</v>
      </c>
      <c r="C11" s="330">
        <v>239</v>
      </c>
      <c r="D11" s="330">
        <f t="shared" si="0"/>
        <v>0</v>
      </c>
    </row>
    <row r="12" spans="1:4" ht="12.75">
      <c r="A12" s="374" t="s">
        <v>274</v>
      </c>
      <c r="B12" s="330">
        <v>181</v>
      </c>
      <c r="C12" s="330">
        <f>194+165</f>
        <v>359</v>
      </c>
      <c r="D12" s="330">
        <f t="shared" si="0"/>
        <v>-178</v>
      </c>
    </row>
    <row r="13" spans="1:4" ht="12.75">
      <c r="A13" s="374" t="s">
        <v>276</v>
      </c>
      <c r="B13" s="330">
        <v>11682</v>
      </c>
      <c r="C13" s="330">
        <v>8166</v>
      </c>
      <c r="D13" s="330">
        <f t="shared" si="0"/>
        <v>3516</v>
      </c>
    </row>
    <row r="14" spans="1:4" ht="12.75">
      <c r="A14" s="374" t="s">
        <v>277</v>
      </c>
      <c r="B14" s="330">
        <f>35284+1101</f>
        <v>36385</v>
      </c>
      <c r="C14" s="330">
        <f>35467+760</f>
        <v>36227</v>
      </c>
      <c r="D14" s="330">
        <f t="shared" si="0"/>
        <v>158</v>
      </c>
    </row>
    <row r="15" spans="1:4" ht="12.75">
      <c r="A15" s="374" t="s">
        <v>278</v>
      </c>
      <c r="B15" s="330"/>
      <c r="C15" s="330">
        <v>0</v>
      </c>
      <c r="D15" s="330">
        <f>+B15-C15</f>
        <v>0</v>
      </c>
    </row>
    <row r="16" spans="1:4" ht="12.75">
      <c r="A16" s="374" t="s">
        <v>279</v>
      </c>
      <c r="B16" s="330">
        <v>13341</v>
      </c>
      <c r="C16" s="330">
        <v>12587</v>
      </c>
      <c r="D16" s="330">
        <f t="shared" si="0"/>
        <v>754</v>
      </c>
    </row>
    <row r="17" spans="1:4" ht="13.5" thickBot="1">
      <c r="A17" s="358" t="s">
        <v>275</v>
      </c>
      <c r="B17" s="359">
        <v>497</v>
      </c>
      <c r="C17" s="359">
        <v>799</v>
      </c>
      <c r="D17" s="359">
        <f t="shared" si="0"/>
        <v>-302</v>
      </c>
    </row>
    <row r="18" spans="1:4" ht="13.5" thickBot="1">
      <c r="A18" s="357" t="s">
        <v>280</v>
      </c>
      <c r="B18" s="345">
        <f>SUM(B8:B16)</f>
        <v>960775</v>
      </c>
      <c r="C18" s="345">
        <f>SUM(C8:C16)</f>
        <v>956166</v>
      </c>
      <c r="D18" s="345">
        <f>SUM(D8:D16)</f>
        <v>4609</v>
      </c>
    </row>
    <row r="19" spans="1:3" ht="11.25" customHeight="1" thickBot="1">
      <c r="A19" s="374"/>
      <c r="B19" s="330"/>
      <c r="C19" s="330"/>
    </row>
    <row r="20" spans="1:4" ht="13.5" thickBot="1">
      <c r="A20" s="357" t="s">
        <v>281</v>
      </c>
      <c r="B20" s="331"/>
      <c r="C20" s="331"/>
      <c r="D20" s="331">
        <f>+B20-C20</f>
        <v>0</v>
      </c>
    </row>
    <row r="21" spans="1:3" ht="9.75" customHeight="1">
      <c r="A21" s="374"/>
      <c r="B21" s="330"/>
      <c r="C21" s="330"/>
    </row>
    <row r="22" spans="1:3" ht="13.5" customHeight="1">
      <c r="A22" s="9" t="s">
        <v>282</v>
      </c>
      <c r="B22" s="330"/>
      <c r="C22" s="330"/>
    </row>
    <row r="23" spans="1:4" ht="12.75">
      <c r="A23" s="374" t="s">
        <v>278</v>
      </c>
      <c r="B23" s="330">
        <v>220325</v>
      </c>
      <c r="C23" s="330">
        <v>90278</v>
      </c>
      <c r="D23" s="330">
        <f aca="true" t="shared" si="1" ref="D23:D32">+B23-C23</f>
        <v>130047</v>
      </c>
    </row>
    <row r="24" spans="1:4" ht="12.75">
      <c r="A24" s="358" t="s">
        <v>275</v>
      </c>
      <c r="B24" s="359">
        <v>358</v>
      </c>
      <c r="C24" s="359">
        <v>460</v>
      </c>
      <c r="D24" s="359">
        <f t="shared" si="1"/>
        <v>-102</v>
      </c>
    </row>
    <row r="25" spans="1:4" ht="12.75">
      <c r="A25" s="374" t="s">
        <v>279</v>
      </c>
      <c r="B25" s="330">
        <v>18113</v>
      </c>
      <c r="C25" s="330">
        <v>21380</v>
      </c>
      <c r="D25" s="330">
        <f>+B25-C25</f>
        <v>-3267</v>
      </c>
    </row>
    <row r="26" spans="1:4" ht="12.75">
      <c r="A26" s="358" t="s">
        <v>275</v>
      </c>
      <c r="B26" s="359">
        <v>1963</v>
      </c>
      <c r="C26" s="359">
        <f>1168+793</f>
        <v>1961</v>
      </c>
      <c r="D26" s="359">
        <f>+B26-C26</f>
        <v>2</v>
      </c>
    </row>
    <row r="27" spans="1:4" ht="12.75">
      <c r="A27" s="374" t="s">
        <v>283</v>
      </c>
      <c r="B27" s="330">
        <v>20590</v>
      </c>
      <c r="C27" s="330">
        <v>27772</v>
      </c>
      <c r="D27" s="330">
        <f t="shared" si="1"/>
        <v>-7182</v>
      </c>
    </row>
    <row r="28" spans="1:4" ht="12.75">
      <c r="A28" s="374" t="s">
        <v>284</v>
      </c>
      <c r="B28" s="330">
        <v>281212</v>
      </c>
      <c r="C28" s="330">
        <v>257961</v>
      </c>
      <c r="D28" s="330">
        <f t="shared" si="1"/>
        <v>23251</v>
      </c>
    </row>
    <row r="29" spans="1:4" ht="15.75" customHeight="1">
      <c r="A29" s="374" t="s">
        <v>274</v>
      </c>
      <c r="B29" s="330">
        <v>23915</v>
      </c>
      <c r="C29" s="330">
        <f>4182+1605</f>
        <v>5787</v>
      </c>
      <c r="D29" s="330">
        <f t="shared" si="1"/>
        <v>18128</v>
      </c>
    </row>
    <row r="30" spans="1:4" ht="15.75" customHeight="1">
      <c r="A30" s="358" t="s">
        <v>275</v>
      </c>
      <c r="B30" s="359">
        <v>45</v>
      </c>
      <c r="C30" s="359">
        <v>45</v>
      </c>
      <c r="D30" s="359">
        <f t="shared" si="1"/>
        <v>0</v>
      </c>
    </row>
    <row r="31" spans="1:4" ht="13.5" thickBot="1">
      <c r="A31" s="374" t="s">
        <v>285</v>
      </c>
      <c r="B31" s="330">
        <v>146546</v>
      </c>
      <c r="C31" s="330">
        <f>42653-2668</f>
        <v>39985</v>
      </c>
      <c r="D31" s="330">
        <f t="shared" si="1"/>
        <v>106561</v>
      </c>
    </row>
    <row r="32" spans="1:4" ht="13.5" thickBot="1">
      <c r="A32" s="357" t="s">
        <v>286</v>
      </c>
      <c r="B32" s="331">
        <f>SUM(B23:B31)-B24-B30-B26</f>
        <v>710701</v>
      </c>
      <c r="C32" s="331">
        <f>SUM(C23:C31)-C24-C30-C26</f>
        <v>443163</v>
      </c>
      <c r="D32" s="331">
        <f t="shared" si="1"/>
        <v>267538</v>
      </c>
    </row>
    <row r="33" spans="1:3" ht="10.5" customHeight="1" thickBot="1">
      <c r="A33" s="374"/>
      <c r="B33" s="330"/>
      <c r="C33" s="330"/>
    </row>
    <row r="34" spans="1:4" ht="13.5" thickBot="1">
      <c r="A34" s="375" t="s">
        <v>287</v>
      </c>
      <c r="B34" s="336">
        <f>+B32+B18</f>
        <v>1671476</v>
      </c>
      <c r="C34" s="336">
        <f>+C32+C18</f>
        <v>1399329</v>
      </c>
      <c r="D34" s="336">
        <f>+B34-C34</f>
        <v>272147</v>
      </c>
    </row>
    <row r="35" spans="2:3" ht="8.25" customHeight="1" thickTop="1">
      <c r="B35" s="330"/>
      <c r="C35" s="330"/>
    </row>
    <row r="36" spans="2:3" ht="12.75">
      <c r="B36" s="330"/>
      <c r="C36" s="330"/>
    </row>
    <row r="37" spans="1:4" ht="12.75">
      <c r="A37" s="337" t="s">
        <v>265</v>
      </c>
      <c r="B37" s="337">
        <f>+B34-'SP PAS IAS '!B32</f>
        <v>0</v>
      </c>
      <c r="C37" s="337">
        <f>+C34-'SP PAS IAS '!C32</f>
        <v>0</v>
      </c>
      <c r="D37" s="337">
        <f>+D34-'SP PAS IAS '!D32</f>
        <v>0</v>
      </c>
    </row>
    <row r="38" spans="2:3" ht="12.75">
      <c r="B38" s="330"/>
      <c r="C38" s="330"/>
    </row>
    <row r="39" spans="2:3" ht="12.75">
      <c r="B39" s="330"/>
      <c r="C39" s="330"/>
    </row>
    <row r="40" spans="2:3" ht="12.75">
      <c r="B40" s="330"/>
      <c r="C40" s="330"/>
    </row>
    <row r="41" spans="2:3" ht="12.75">
      <c r="B41" s="330"/>
      <c r="C41" s="330"/>
    </row>
    <row r="42" spans="2:3" ht="12.75">
      <c r="B42" s="330"/>
      <c r="C42" s="330"/>
    </row>
    <row r="43" spans="2:3" ht="12.75">
      <c r="B43" s="330"/>
      <c r="C43" s="330"/>
    </row>
    <row r="44" spans="2:3" ht="12.75">
      <c r="B44" s="330"/>
      <c r="C44" s="330"/>
    </row>
    <row r="45" spans="2:3" ht="12.75">
      <c r="B45" s="330"/>
      <c r="C45" s="330"/>
    </row>
    <row r="46" spans="2:3" ht="12.75">
      <c r="B46" s="330"/>
      <c r="C46" s="330"/>
    </row>
    <row r="47" spans="2:3" ht="12.75">
      <c r="B47" s="330"/>
      <c r="C47" s="330"/>
    </row>
    <row r="48" spans="2:3" ht="12.75">
      <c r="B48" s="330"/>
      <c r="C48" s="330"/>
    </row>
    <row r="49" spans="2:3" ht="12.75">
      <c r="B49" s="330"/>
      <c r="C49" s="330"/>
    </row>
    <row r="50" spans="2:3" ht="12.75">
      <c r="B50" s="330"/>
      <c r="C50" s="330"/>
    </row>
    <row r="51" spans="2:3" ht="12.75">
      <c r="B51" s="330"/>
      <c r="C51" s="330"/>
    </row>
    <row r="52" spans="2:3" ht="12.75">
      <c r="B52" s="330"/>
      <c r="C52" s="330"/>
    </row>
    <row r="53" spans="2:3" ht="12.75">
      <c r="B53" s="330"/>
      <c r="C53" s="330"/>
    </row>
    <row r="54" spans="2:3" ht="12.75">
      <c r="B54" s="330"/>
      <c r="C54" s="330"/>
    </row>
    <row r="55" spans="2:3" ht="12.75">
      <c r="B55" s="330"/>
      <c r="C55" s="330"/>
    </row>
    <row r="56" spans="2:3" ht="12.75">
      <c r="B56" s="330"/>
      <c r="C56" s="330"/>
    </row>
    <row r="57" spans="2:3" ht="12.75">
      <c r="B57" s="330"/>
      <c r="C57" s="330"/>
    </row>
    <row r="58" spans="2:3" ht="12.75">
      <c r="B58" s="330"/>
      <c r="C58" s="330"/>
    </row>
    <row r="59" spans="2:3" ht="12.75">
      <c r="B59" s="330"/>
      <c r="C59" s="330"/>
    </row>
    <row r="60" spans="2:3" ht="12.75">
      <c r="B60" s="330"/>
      <c r="C60" s="330"/>
    </row>
    <row r="61" spans="2:3" ht="12.75">
      <c r="B61" s="330"/>
      <c r="C61" s="330"/>
    </row>
    <row r="62" spans="2:3" ht="12.75">
      <c r="B62" s="330"/>
      <c r="C62" s="330"/>
    </row>
    <row r="63" spans="2:3" ht="12.75">
      <c r="B63" s="330"/>
      <c r="C63" s="330"/>
    </row>
    <row r="64" spans="2:3" ht="12.75">
      <c r="B64" s="330"/>
      <c r="C64" s="330"/>
    </row>
    <row r="65" spans="2:3" ht="12.75">
      <c r="B65" s="330"/>
      <c r="C65" s="330"/>
    </row>
    <row r="66" spans="2:3" ht="12.75">
      <c r="B66" s="330"/>
      <c r="C66" s="330"/>
    </row>
    <row r="67" spans="2:3" ht="12.75">
      <c r="B67" s="330"/>
      <c r="C67" s="330"/>
    </row>
    <row r="68" spans="2:3" ht="12.75">
      <c r="B68" s="330"/>
      <c r="C68" s="330"/>
    </row>
    <row r="69" spans="2:3" ht="12.75">
      <c r="B69" s="330"/>
      <c r="C69" s="330"/>
    </row>
    <row r="70" spans="2:3" ht="12.75">
      <c r="B70" s="330"/>
      <c r="C70" s="330"/>
    </row>
    <row r="71" spans="2:3" ht="12.75">
      <c r="B71" s="330"/>
      <c r="C71" s="330"/>
    </row>
    <row r="72" spans="2:3" ht="12.75">
      <c r="B72" s="330"/>
      <c r="C72" s="330"/>
    </row>
    <row r="73" spans="2:3" ht="12.75">
      <c r="B73" s="330"/>
      <c r="C73" s="330"/>
    </row>
    <row r="74" spans="2:3" ht="12.75">
      <c r="B74" s="330"/>
      <c r="C74" s="330"/>
    </row>
    <row r="75" spans="2:3" ht="12.75">
      <c r="B75" s="330"/>
      <c r="C75" s="330"/>
    </row>
    <row r="76" spans="2:3" ht="12.75">
      <c r="B76" s="330"/>
      <c r="C76" s="330"/>
    </row>
    <row r="77" spans="2:3" ht="12.75">
      <c r="B77" s="330"/>
      <c r="C77" s="330"/>
    </row>
    <row r="78" spans="2:3" ht="12.75">
      <c r="B78" s="330"/>
      <c r="C78" s="330"/>
    </row>
    <row r="79" spans="2:3" ht="12.75">
      <c r="B79" s="330"/>
      <c r="C79" s="330"/>
    </row>
    <row r="80" spans="2:3" ht="12.75">
      <c r="B80" s="330"/>
      <c r="C80" s="330"/>
    </row>
    <row r="81" spans="2:3" ht="12.75">
      <c r="B81" s="330"/>
      <c r="C81" s="330"/>
    </row>
    <row r="82" spans="2:3" ht="12.75">
      <c r="B82" s="330"/>
      <c r="C82" s="330"/>
    </row>
    <row r="83" spans="2:3" ht="12.75">
      <c r="B83" s="330"/>
      <c r="C83" s="330"/>
    </row>
    <row r="84" spans="2:3" ht="12.75">
      <c r="B84" s="330"/>
      <c r="C84" s="330"/>
    </row>
    <row r="85" spans="2:3" ht="12.75">
      <c r="B85" s="330"/>
      <c r="C85" s="330"/>
    </row>
    <row r="86" spans="2:3" ht="12.75">
      <c r="B86" s="330"/>
      <c r="C86" s="330"/>
    </row>
    <row r="87" spans="2:3" ht="12.75">
      <c r="B87" s="330"/>
      <c r="C87" s="330"/>
    </row>
    <row r="88" spans="2:3" ht="12.75">
      <c r="B88" s="330"/>
      <c r="C88" s="330"/>
    </row>
    <row r="89" spans="2:3" ht="12.75">
      <c r="B89" s="330"/>
      <c r="C89" s="330"/>
    </row>
    <row r="90" spans="2:3" ht="12.75">
      <c r="B90" s="330"/>
      <c r="C90" s="330"/>
    </row>
    <row r="91" spans="2:3" ht="12.75">
      <c r="B91" s="330"/>
      <c r="C91" s="330"/>
    </row>
    <row r="92" spans="2:3" ht="12.75">
      <c r="B92" s="330"/>
      <c r="C92" s="330"/>
    </row>
    <row r="93" spans="2:3" ht="12.75">
      <c r="B93" s="330"/>
      <c r="C93" s="330"/>
    </row>
    <row r="94" spans="2:3" ht="12.75">
      <c r="B94" s="330"/>
      <c r="C94" s="330"/>
    </row>
    <row r="95" spans="2:3" ht="12.75">
      <c r="B95" s="330"/>
      <c r="C95" s="330"/>
    </row>
    <row r="96" spans="2:3" ht="12.75">
      <c r="B96" s="330"/>
      <c r="C96" s="330"/>
    </row>
    <row r="97" spans="2:3" ht="12.75">
      <c r="B97" s="330"/>
      <c r="C97" s="330"/>
    </row>
    <row r="98" spans="2:3" ht="12.75">
      <c r="B98" s="330"/>
      <c r="C98" s="330"/>
    </row>
    <row r="99" spans="2:3" ht="12.75">
      <c r="B99" s="330"/>
      <c r="C99" s="330"/>
    </row>
    <row r="100" spans="2:3" ht="12.75">
      <c r="B100" s="330"/>
      <c r="C100" s="330"/>
    </row>
    <row r="101" spans="2:3" ht="12.75">
      <c r="B101" s="330"/>
      <c r="C101" s="330"/>
    </row>
    <row r="102" spans="2:3" ht="12.75">
      <c r="B102" s="330"/>
      <c r="C102" s="330"/>
    </row>
    <row r="103" spans="2:3" ht="12.75">
      <c r="B103" s="330"/>
      <c r="C103" s="330"/>
    </row>
    <row r="104" spans="2:3" ht="12.75">
      <c r="B104" s="330"/>
      <c r="C104" s="330"/>
    </row>
    <row r="105" spans="2:3" ht="12.75">
      <c r="B105" s="330"/>
      <c r="C105" s="330"/>
    </row>
    <row r="106" spans="2:3" ht="12.75">
      <c r="B106" s="330"/>
      <c r="C106" s="330"/>
    </row>
    <row r="107" spans="2:3" ht="12.75">
      <c r="B107" s="330"/>
      <c r="C107" s="330"/>
    </row>
    <row r="108" spans="2:3" ht="12.75">
      <c r="B108" s="330"/>
      <c r="C108" s="330"/>
    </row>
    <row r="109" spans="2:3" ht="12.75">
      <c r="B109" s="330"/>
      <c r="C109" s="330"/>
    </row>
    <row r="110" spans="2:3" ht="12.75">
      <c r="B110" s="330"/>
      <c r="C110" s="330"/>
    </row>
    <row r="111" spans="2:3" ht="12.75">
      <c r="B111" s="330"/>
      <c r="C111" s="330"/>
    </row>
    <row r="112" spans="2:3" ht="12.75">
      <c r="B112" s="330"/>
      <c r="C112" s="330"/>
    </row>
    <row r="113" spans="2:3" ht="12.75">
      <c r="B113" s="330"/>
      <c r="C113" s="330"/>
    </row>
    <row r="114" spans="2:3" ht="12.75">
      <c r="B114" s="330"/>
      <c r="C114" s="330"/>
    </row>
    <row r="115" spans="2:3" ht="12.75">
      <c r="B115" s="330"/>
      <c r="C115" s="330"/>
    </row>
    <row r="116" spans="2:3" ht="12.75">
      <c r="B116" s="330"/>
      <c r="C116" s="330"/>
    </row>
    <row r="117" spans="2:3" ht="12.75">
      <c r="B117" s="330"/>
      <c r="C117" s="330"/>
    </row>
    <row r="118" spans="2:3" ht="12.75">
      <c r="B118" s="330"/>
      <c r="C118" s="330"/>
    </row>
    <row r="119" spans="2:3" ht="12.75">
      <c r="B119" s="330"/>
      <c r="C119" s="330"/>
    </row>
    <row r="120" spans="2:3" ht="12.75">
      <c r="B120" s="330"/>
      <c r="C120" s="330"/>
    </row>
    <row r="121" spans="2:3" ht="12.75">
      <c r="B121" s="330"/>
      <c r="C121" s="330"/>
    </row>
    <row r="122" spans="2:3" ht="12.75">
      <c r="B122" s="330"/>
      <c r="C122" s="330"/>
    </row>
    <row r="123" spans="2:3" ht="12.75">
      <c r="B123" s="330"/>
      <c r="C123" s="330"/>
    </row>
    <row r="124" spans="2:3" ht="12.75">
      <c r="B124" s="330"/>
      <c r="C124" s="330"/>
    </row>
    <row r="125" spans="2:3" ht="12.75">
      <c r="B125" s="330"/>
      <c r="C125" s="330"/>
    </row>
    <row r="126" spans="2:3" ht="12.75">
      <c r="B126" s="330"/>
      <c r="C126" s="330"/>
    </row>
    <row r="127" spans="2:3" ht="12.75">
      <c r="B127" s="330"/>
      <c r="C127" s="330"/>
    </row>
    <row r="128" spans="2:3" ht="12.75">
      <c r="B128" s="330"/>
      <c r="C128" s="330"/>
    </row>
    <row r="129" spans="2:3" ht="12.75">
      <c r="B129" s="330"/>
      <c r="C129" s="330"/>
    </row>
    <row r="130" spans="2:3" ht="12.75">
      <c r="B130" s="330"/>
      <c r="C130" s="330"/>
    </row>
    <row r="131" spans="2:3" ht="12.75">
      <c r="B131" s="330"/>
      <c r="C131" s="330"/>
    </row>
    <row r="132" spans="2:3" ht="12.75">
      <c r="B132" s="330"/>
      <c r="C132" s="330"/>
    </row>
    <row r="133" spans="2:3" ht="12.75">
      <c r="B133" s="330"/>
      <c r="C133" s="330"/>
    </row>
    <row r="134" spans="2:3" ht="12.75">
      <c r="B134" s="330"/>
      <c r="C134" s="330"/>
    </row>
    <row r="135" spans="2:3" ht="12.75">
      <c r="B135" s="330"/>
      <c r="C135" s="330"/>
    </row>
    <row r="136" spans="2:4" ht="12.75">
      <c r="B136" s="330"/>
      <c r="C136" s="330"/>
      <c r="D136" s="330" t="e">
        <f>+D134+D131+D98+#REF!+D88+#REF!</f>
        <v>#REF!</v>
      </c>
    </row>
    <row r="137" spans="2:3" ht="12.75">
      <c r="B137" s="330"/>
      <c r="C137" s="330"/>
    </row>
    <row r="138" spans="2:3" ht="12.75">
      <c r="B138" s="330"/>
      <c r="C138" s="330"/>
    </row>
    <row r="139" spans="2:3" ht="12.75">
      <c r="B139" s="330"/>
      <c r="C139" s="330"/>
    </row>
    <row r="140" spans="2:3" ht="12.75">
      <c r="B140" s="330"/>
      <c r="C140" s="330"/>
    </row>
    <row r="141" spans="2:3" ht="12.75">
      <c r="B141" s="330"/>
      <c r="C141" s="330"/>
    </row>
    <row r="142" spans="2:3" ht="12.75">
      <c r="B142" s="330"/>
      <c r="C142" s="330"/>
    </row>
    <row r="143" spans="2:3" ht="12.75">
      <c r="B143" s="330"/>
      <c r="C143" s="330"/>
    </row>
    <row r="144" spans="2:3" ht="12.75">
      <c r="B144" s="330"/>
      <c r="C144" s="330"/>
    </row>
    <row r="145" spans="2:3" ht="12.75">
      <c r="B145" s="330"/>
      <c r="C145" s="330"/>
    </row>
    <row r="146" spans="2:3" ht="12.75">
      <c r="B146" s="330"/>
      <c r="C146" s="330"/>
    </row>
    <row r="147" spans="2:3" ht="12.75">
      <c r="B147" s="330"/>
      <c r="C147" s="330"/>
    </row>
    <row r="148" spans="2:3" ht="12.75">
      <c r="B148" s="330"/>
      <c r="C148" s="330"/>
    </row>
    <row r="149" spans="2:3" ht="12.75">
      <c r="B149" s="330"/>
      <c r="C149" s="330"/>
    </row>
    <row r="150" spans="2:3" ht="12.75">
      <c r="B150" s="330"/>
      <c r="C150" s="330"/>
    </row>
    <row r="151" spans="2:3" ht="12.75">
      <c r="B151" s="330"/>
      <c r="C151" s="330"/>
    </row>
    <row r="152" spans="2:3" ht="12.75">
      <c r="B152" s="330"/>
      <c r="C152" s="330"/>
    </row>
    <row r="153" spans="2:3" ht="12.75">
      <c r="B153" s="330"/>
      <c r="C153" s="330"/>
    </row>
    <row r="154" spans="2:3" ht="12.75">
      <c r="B154" s="330"/>
      <c r="C154" s="330"/>
    </row>
    <row r="155" spans="2:3" ht="12.75">
      <c r="B155" s="330"/>
      <c r="C155" s="330"/>
    </row>
    <row r="156" spans="2:3" ht="12.75">
      <c r="B156" s="330"/>
      <c r="C156" s="330"/>
    </row>
    <row r="157" spans="2:3" ht="12.75">
      <c r="B157" s="330"/>
      <c r="C157" s="330"/>
    </row>
    <row r="158" spans="2:3" ht="12.75">
      <c r="B158" s="330"/>
      <c r="C158" s="330"/>
    </row>
    <row r="159" spans="2:3" ht="12.75">
      <c r="B159" s="330"/>
      <c r="C159" s="330"/>
    </row>
    <row r="160" spans="2:3" ht="12.75">
      <c r="B160" s="330"/>
      <c r="C160" s="330"/>
    </row>
    <row r="161" spans="2:3" ht="12.75">
      <c r="B161" s="330"/>
      <c r="C161" s="330"/>
    </row>
    <row r="162" spans="2:3" ht="12.75">
      <c r="B162" s="330"/>
      <c r="C162" s="330"/>
    </row>
    <row r="163" spans="2:3" ht="12.75">
      <c r="B163" s="330"/>
      <c r="C163" s="330"/>
    </row>
    <row r="164" spans="2:3" ht="12.75">
      <c r="B164" s="330"/>
      <c r="C164" s="330"/>
    </row>
    <row r="165" spans="2:3" ht="12.75">
      <c r="B165" s="330"/>
      <c r="C165" s="330"/>
    </row>
    <row r="166" spans="2:3" ht="12.75">
      <c r="B166" s="330"/>
      <c r="C166" s="330"/>
    </row>
    <row r="167" spans="2:3" ht="12.75">
      <c r="B167" s="330"/>
      <c r="C167" s="330"/>
    </row>
    <row r="168" spans="2:3" ht="12.75">
      <c r="B168" s="330"/>
      <c r="C168" s="330"/>
    </row>
    <row r="169" spans="2:3" ht="12.75">
      <c r="B169" s="330"/>
      <c r="C169" s="330"/>
    </row>
    <row r="170" spans="2:3" ht="12.75">
      <c r="B170" s="330"/>
      <c r="C170" s="330"/>
    </row>
    <row r="171" spans="2:3" ht="12.75">
      <c r="B171" s="330"/>
      <c r="C171" s="330"/>
    </row>
    <row r="172" spans="2:3" ht="12.75">
      <c r="B172" s="330"/>
      <c r="C172" s="330"/>
    </row>
    <row r="173" spans="2:3" ht="12.75">
      <c r="B173" s="330"/>
      <c r="C173" s="330"/>
    </row>
    <row r="174" spans="2:3" ht="12.75">
      <c r="B174" s="330"/>
      <c r="C174" s="330"/>
    </row>
    <row r="175" spans="2:3" ht="12.75">
      <c r="B175" s="330"/>
      <c r="C175" s="330"/>
    </row>
    <row r="176" spans="2:3" ht="12.75">
      <c r="B176" s="330"/>
      <c r="C176" s="330"/>
    </row>
    <row r="177" spans="2:3" ht="12.75">
      <c r="B177" s="330"/>
      <c r="C177" s="330"/>
    </row>
    <row r="178" spans="2:3" ht="12.75">
      <c r="B178" s="330"/>
      <c r="C178" s="330"/>
    </row>
    <row r="179" spans="2:3" ht="12.75">
      <c r="B179" s="330"/>
      <c r="C179" s="330"/>
    </row>
    <row r="180" spans="2:3" ht="12.75">
      <c r="B180" s="330"/>
      <c r="C180" s="330"/>
    </row>
    <row r="181" spans="2:3" ht="12.75">
      <c r="B181" s="330"/>
      <c r="C181" s="330"/>
    </row>
    <row r="182" spans="2:3" ht="12.75">
      <c r="B182" s="330"/>
      <c r="C182" s="330"/>
    </row>
    <row r="183" spans="2:3" ht="12.75">
      <c r="B183" s="330"/>
      <c r="C183" s="330"/>
    </row>
    <row r="184" spans="2:3" ht="12.75">
      <c r="B184" s="330"/>
      <c r="C184" s="330"/>
    </row>
    <row r="185" spans="2:3" ht="12.75">
      <c r="B185" s="330"/>
      <c r="C185" s="330"/>
    </row>
    <row r="186" spans="2:3" ht="12.75">
      <c r="B186" s="330"/>
      <c r="C186" s="330"/>
    </row>
    <row r="187" spans="2:3" ht="12.75">
      <c r="B187" s="330"/>
      <c r="C187" s="330"/>
    </row>
    <row r="188" spans="2:3" ht="12.75">
      <c r="B188" s="330"/>
      <c r="C188" s="330"/>
    </row>
    <row r="189" spans="2:3" ht="12.75">
      <c r="B189" s="330"/>
      <c r="C189" s="330"/>
    </row>
    <row r="190" spans="2:3" ht="12.75">
      <c r="B190" s="330"/>
      <c r="C190" s="330"/>
    </row>
    <row r="191" spans="2:3" ht="12.75">
      <c r="B191" s="330"/>
      <c r="C191" s="330"/>
    </row>
    <row r="192" spans="2:3" ht="12.75">
      <c r="B192" s="330"/>
      <c r="C192" s="330"/>
    </row>
    <row r="193" spans="2:3" ht="12.75">
      <c r="B193" s="330"/>
      <c r="C193" s="330"/>
    </row>
    <row r="194" spans="2:3" ht="12.75">
      <c r="B194" s="330"/>
      <c r="C194" s="330"/>
    </row>
    <row r="195" spans="2:3" ht="12.75">
      <c r="B195" s="330"/>
      <c r="C195" s="330"/>
    </row>
    <row r="196" spans="2:3" ht="12.75">
      <c r="B196" s="330"/>
      <c r="C196" s="330"/>
    </row>
    <row r="197" spans="2:3" ht="12.75">
      <c r="B197" s="330"/>
      <c r="C197" s="330"/>
    </row>
    <row r="198" spans="2:3" ht="12.75">
      <c r="B198" s="330"/>
      <c r="C198" s="330"/>
    </row>
    <row r="199" spans="2:3" ht="12.75">
      <c r="B199" s="330"/>
      <c r="C199" s="330"/>
    </row>
    <row r="200" spans="2:3" ht="12.75">
      <c r="B200" s="330"/>
      <c r="C200" s="330"/>
    </row>
    <row r="201" spans="2:3" ht="12.75">
      <c r="B201" s="330"/>
      <c r="C201" s="330"/>
    </row>
    <row r="202" spans="2:3" ht="12.75">
      <c r="B202" s="330"/>
      <c r="C202" s="330"/>
    </row>
    <row r="203" spans="2:3" ht="12.75">
      <c r="B203" s="330"/>
      <c r="C203" s="330"/>
    </row>
    <row r="204" spans="2:3" ht="12.75">
      <c r="B204" s="330"/>
      <c r="C204" s="330"/>
    </row>
    <row r="205" spans="2:3" ht="12.75">
      <c r="B205" s="330"/>
      <c r="C205" s="330"/>
    </row>
    <row r="206" spans="2:3" ht="12.75">
      <c r="B206" s="330"/>
      <c r="C206" s="330"/>
    </row>
    <row r="207" spans="2:3" ht="12.75">
      <c r="B207" s="330"/>
      <c r="C207" s="330"/>
    </row>
    <row r="208" spans="2:3" ht="12.75">
      <c r="B208" s="330"/>
      <c r="C208" s="330"/>
    </row>
    <row r="209" spans="2:3" ht="12.75">
      <c r="B209" s="330"/>
      <c r="C209" s="330"/>
    </row>
    <row r="210" spans="2:3" ht="12.75">
      <c r="B210" s="330"/>
      <c r="C210" s="330"/>
    </row>
    <row r="211" spans="2:3" ht="12.75">
      <c r="B211" s="330"/>
      <c r="C211" s="330"/>
    </row>
    <row r="212" spans="2:3" ht="12.75">
      <c r="B212" s="330"/>
      <c r="C212" s="330"/>
    </row>
    <row r="213" spans="2:3" ht="12.75">
      <c r="B213" s="330"/>
      <c r="C213" s="330"/>
    </row>
    <row r="214" spans="2:3" ht="12.75">
      <c r="B214" s="330"/>
      <c r="C214" s="330"/>
    </row>
    <row r="215" spans="2:3" ht="12.75">
      <c r="B215" s="330"/>
      <c r="C215" s="330"/>
    </row>
    <row r="216" spans="2:3" ht="12.75">
      <c r="B216" s="330"/>
      <c r="C216" s="330"/>
    </row>
    <row r="217" spans="2:3" ht="12.75">
      <c r="B217" s="330"/>
      <c r="C217" s="330"/>
    </row>
    <row r="218" spans="2:3" ht="12.75">
      <c r="B218" s="330"/>
      <c r="C218" s="330"/>
    </row>
    <row r="219" spans="2:3" ht="12.75">
      <c r="B219" s="330"/>
      <c r="C219" s="330"/>
    </row>
    <row r="220" spans="2:3" ht="12.75">
      <c r="B220" s="330"/>
      <c r="C220" s="330"/>
    </row>
    <row r="221" spans="2:3" ht="12.75">
      <c r="B221" s="330"/>
      <c r="C221" s="330"/>
    </row>
    <row r="222" spans="2:3" ht="12.75">
      <c r="B222" s="330"/>
      <c r="C222" s="330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workbookViewId="0" topLeftCell="A1">
      <selection activeCell="G1" sqref="G1:G16384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72" t="s">
        <v>266</v>
      </c>
      <c r="B1" s="324"/>
      <c r="C1" s="324"/>
      <c r="D1" s="325"/>
    </row>
    <row r="2" spans="1:4" s="318" customFormat="1" ht="12.75">
      <c r="A2" s="9"/>
      <c r="B2" s="326" t="s">
        <v>264</v>
      </c>
      <c r="C2" s="326" t="s">
        <v>264</v>
      </c>
      <c r="D2" s="327"/>
    </row>
    <row r="3" spans="1:5" ht="13.5" thickBot="1">
      <c r="A3" s="373" t="s">
        <v>267</v>
      </c>
      <c r="B3" s="376" t="s">
        <v>290</v>
      </c>
      <c r="C3" s="328" t="s">
        <v>288</v>
      </c>
      <c r="D3" s="329" t="s">
        <v>289</v>
      </c>
      <c r="E3" s="320"/>
    </row>
    <row r="4" spans="1:4" ht="8.25" customHeight="1">
      <c r="A4" s="330"/>
      <c r="B4" s="330"/>
      <c r="C4" s="330"/>
      <c r="D4" s="330"/>
    </row>
    <row r="5" spans="1:4" ht="16.5" customHeight="1">
      <c r="A5" s="9" t="s">
        <v>295</v>
      </c>
      <c r="B5" s="330"/>
      <c r="C5" s="330"/>
      <c r="D5" s="330"/>
    </row>
    <row r="6" spans="1:4" ht="8.25" customHeight="1">
      <c r="A6" s="374"/>
      <c r="B6" s="330"/>
      <c r="C6" s="330"/>
      <c r="D6" s="330"/>
    </row>
    <row r="7" spans="1:4" ht="16.5" customHeight="1">
      <c r="A7" s="9" t="s">
        <v>296</v>
      </c>
      <c r="B7" s="330"/>
      <c r="C7" s="330"/>
      <c r="D7" s="330"/>
    </row>
    <row r="8" spans="1:6" ht="25.5">
      <c r="A8" s="377" t="s">
        <v>297</v>
      </c>
      <c r="B8" s="330">
        <v>400899</v>
      </c>
      <c r="C8" s="330">
        <v>396767</v>
      </c>
      <c r="D8" s="330">
        <f>+B8-C8</f>
        <v>4132</v>
      </c>
      <c r="F8" s="330"/>
    </row>
    <row r="9" spans="1:6" ht="26.25" thickBot="1">
      <c r="A9" s="377" t="s">
        <v>298</v>
      </c>
      <c r="B9" s="330">
        <v>1504</v>
      </c>
      <c r="C9" s="330">
        <v>1454</v>
      </c>
      <c r="D9" s="330">
        <f>+B9-C9</f>
        <v>50</v>
      </c>
      <c r="F9" s="330"/>
    </row>
    <row r="10" spans="1:4" ht="13.5" thickBot="1">
      <c r="A10" s="357" t="s">
        <v>299</v>
      </c>
      <c r="B10" s="331">
        <f>+B8+B9</f>
        <v>402403</v>
      </c>
      <c r="C10" s="331">
        <f>+C8+C9</f>
        <v>398221</v>
      </c>
      <c r="D10" s="331">
        <f>+B10-C10</f>
        <v>4182</v>
      </c>
    </row>
    <row r="11" spans="1:4" ht="8.25" customHeight="1">
      <c r="A11" s="9"/>
      <c r="B11" s="332"/>
      <c r="C11" s="332"/>
      <c r="D11" s="332"/>
    </row>
    <row r="12" spans="1:4" ht="14.25" customHeight="1">
      <c r="A12" s="9" t="s">
        <v>300</v>
      </c>
      <c r="B12" s="332"/>
      <c r="C12" s="332"/>
      <c r="D12" s="332"/>
    </row>
    <row r="13" spans="1:6" ht="12.75">
      <c r="A13" s="374" t="s">
        <v>301</v>
      </c>
      <c r="B13" s="333">
        <v>372101</v>
      </c>
      <c r="C13" s="333">
        <v>264789</v>
      </c>
      <c r="D13" s="333">
        <f aca="true" t="shared" si="0" ref="D13:D20">+B13-C13</f>
        <v>107312</v>
      </c>
      <c r="F13" s="333"/>
    </row>
    <row r="14" spans="1:4" ht="12.75">
      <c r="A14" s="374" t="s">
        <v>302</v>
      </c>
      <c r="B14" s="333"/>
      <c r="C14" s="333"/>
      <c r="D14" s="333">
        <f t="shared" si="0"/>
        <v>0</v>
      </c>
    </row>
    <row r="15" spans="1:4" ht="12.75">
      <c r="A15" s="374" t="s">
        <v>303</v>
      </c>
      <c r="B15" s="353">
        <v>64671</v>
      </c>
      <c r="C15" s="353">
        <v>64160</v>
      </c>
      <c r="D15" s="333">
        <f t="shared" si="0"/>
        <v>511</v>
      </c>
    </row>
    <row r="16" spans="1:4" ht="12.75">
      <c r="A16" s="374" t="s">
        <v>304</v>
      </c>
      <c r="B16" s="333">
        <v>17852</v>
      </c>
      <c r="C16" s="333">
        <v>21678</v>
      </c>
      <c r="D16" s="333">
        <f t="shared" si="0"/>
        <v>-3826</v>
      </c>
    </row>
    <row r="17" spans="1:4" ht="12.75">
      <c r="A17" s="374" t="s">
        <v>305</v>
      </c>
      <c r="B17" s="330"/>
      <c r="C17" s="330">
        <v>166</v>
      </c>
      <c r="D17" s="330">
        <f t="shared" si="0"/>
        <v>-166</v>
      </c>
    </row>
    <row r="18" spans="1:4" ht="12.75">
      <c r="A18" s="374" t="s">
        <v>306</v>
      </c>
      <c r="B18" s="333">
        <v>6110</v>
      </c>
      <c r="C18" s="333">
        <f>4963+1002</f>
        <v>5965</v>
      </c>
      <c r="D18" s="333">
        <f>+B18-C18</f>
        <v>145</v>
      </c>
    </row>
    <row r="19" spans="1:4" ht="13.5" thickBot="1">
      <c r="A19" s="378" t="s">
        <v>307</v>
      </c>
      <c r="B19" s="333">
        <f>30668+41</f>
        <v>30709</v>
      </c>
      <c r="C19" s="333">
        <f>31759+36</f>
        <v>31795</v>
      </c>
      <c r="D19" s="333">
        <f t="shared" si="0"/>
        <v>-1086</v>
      </c>
    </row>
    <row r="20" spans="1:4" ht="13.5" thickBot="1">
      <c r="A20" s="372" t="s">
        <v>308</v>
      </c>
      <c r="B20" s="331">
        <f>SUM(B13:B19)</f>
        <v>491443</v>
      </c>
      <c r="C20" s="331">
        <f>SUM(C13:C19)</f>
        <v>388553</v>
      </c>
      <c r="D20" s="334">
        <f t="shared" si="0"/>
        <v>102890</v>
      </c>
    </row>
    <row r="21" spans="1:4" ht="7.5" customHeight="1">
      <c r="A21" s="9"/>
      <c r="B21" s="335"/>
      <c r="C21" s="335"/>
      <c r="D21" s="335"/>
    </row>
    <row r="22" spans="1:4" ht="14.25" customHeight="1">
      <c r="A22" s="9" t="s">
        <v>309</v>
      </c>
      <c r="B22" s="335"/>
      <c r="C22" s="335"/>
      <c r="D22" s="335"/>
    </row>
    <row r="23" spans="1:6" ht="12.75">
      <c r="A23" s="374" t="s">
        <v>310</v>
      </c>
      <c r="B23" s="330">
        <v>147270</v>
      </c>
      <c r="C23" s="330">
        <v>140691</v>
      </c>
      <c r="D23" s="330">
        <f aca="true" t="shared" si="1" ref="D23:D30">+B23-C23</f>
        <v>6579</v>
      </c>
      <c r="F23" s="330"/>
    </row>
    <row r="24" spans="1:4" ht="12.75">
      <c r="A24" s="374" t="s">
        <v>302</v>
      </c>
      <c r="B24" s="330">
        <v>476839</v>
      </c>
      <c r="C24" s="330">
        <v>362224</v>
      </c>
      <c r="D24" s="330">
        <f t="shared" si="1"/>
        <v>114615</v>
      </c>
    </row>
    <row r="25" spans="1:4" s="330" customFormat="1" ht="12.75">
      <c r="A25" s="358" t="s">
        <v>275</v>
      </c>
      <c r="B25" s="359">
        <v>16140</v>
      </c>
      <c r="C25" s="359">
        <v>8712</v>
      </c>
      <c r="D25" s="359">
        <f t="shared" si="1"/>
        <v>7428</v>
      </c>
    </row>
    <row r="26" spans="1:4" ht="12.75">
      <c r="A26" s="374" t="s">
        <v>305</v>
      </c>
      <c r="B26" s="330">
        <v>37457</v>
      </c>
      <c r="C26" s="330">
        <v>19065</v>
      </c>
      <c r="D26" s="330">
        <f t="shared" si="1"/>
        <v>18392</v>
      </c>
    </row>
    <row r="27" spans="1:4" ht="12.75">
      <c r="A27" s="374" t="s">
        <v>311</v>
      </c>
      <c r="B27" s="330">
        <v>91799</v>
      </c>
      <c r="C27" s="330">
        <f>9205+61472</f>
        <v>70677</v>
      </c>
      <c r="D27" s="330">
        <f t="shared" si="1"/>
        <v>21122</v>
      </c>
    </row>
    <row r="28" spans="1:4" s="330" customFormat="1" ht="12.75">
      <c r="A28" s="358" t="s">
        <v>275</v>
      </c>
      <c r="B28" s="359">
        <v>794</v>
      </c>
      <c r="C28" s="359">
        <v>600</v>
      </c>
      <c r="D28" s="359">
        <f>+B28-C28</f>
        <v>194</v>
      </c>
    </row>
    <row r="29" spans="1:4" ht="13.5" thickBot="1">
      <c r="A29" s="374" t="s">
        <v>312</v>
      </c>
      <c r="B29" s="330">
        <v>24265</v>
      </c>
      <c r="C29" s="330">
        <v>19898</v>
      </c>
      <c r="D29" s="330">
        <f t="shared" si="1"/>
        <v>4367</v>
      </c>
    </row>
    <row r="30" spans="1:4" ht="13.5" thickBot="1">
      <c r="A30" s="379" t="s">
        <v>313</v>
      </c>
      <c r="B30" s="331">
        <f>SUM(B23:B29)-B25-B28</f>
        <v>777630</v>
      </c>
      <c r="C30" s="331">
        <f>SUM(C23:C29)-C25-C28</f>
        <v>612555</v>
      </c>
      <c r="D30" s="331">
        <f t="shared" si="1"/>
        <v>165075</v>
      </c>
    </row>
    <row r="31" spans="1:4" ht="7.5" customHeight="1" thickBot="1">
      <c r="A31" s="374"/>
      <c r="B31" s="330"/>
      <c r="C31" s="330"/>
      <c r="D31" s="330"/>
    </row>
    <row r="32" spans="1:4" ht="13.5" thickBot="1">
      <c r="A32" s="375" t="s">
        <v>314</v>
      </c>
      <c r="B32" s="336">
        <f>+B30+B20+B10</f>
        <v>1671476</v>
      </c>
      <c r="C32" s="336">
        <f>+C30+C20+C10</f>
        <v>1399329</v>
      </c>
      <c r="D32" s="336">
        <f>+B32-C32</f>
        <v>272147</v>
      </c>
    </row>
    <row r="33" spans="1:4" ht="13.5" thickTop="1">
      <c r="A33" s="330"/>
      <c r="B33" s="330"/>
      <c r="C33" s="330"/>
      <c r="D33" s="330"/>
    </row>
    <row r="34" spans="1:4" ht="12.75">
      <c r="A34" s="330"/>
      <c r="B34" s="330"/>
      <c r="C34" s="330"/>
      <c r="D34" s="330"/>
    </row>
    <row r="35" spans="1:4" ht="12.75">
      <c r="A35" s="337" t="s">
        <v>265</v>
      </c>
      <c r="B35" s="337">
        <f>+B32-'SP ATT IAS'!B34</f>
        <v>0</v>
      </c>
      <c r="C35" s="337">
        <f>+C32-'SP ATT IAS'!C34</f>
        <v>0</v>
      </c>
      <c r="D35" s="337">
        <f>+D32-'SP ATT IAS'!D34</f>
        <v>0</v>
      </c>
    </row>
    <row r="36" spans="2:3" ht="15">
      <c r="B36" s="323"/>
      <c r="C36" s="323"/>
    </row>
    <row r="37" spans="1:3" ht="15">
      <c r="A37" s="330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F6" sqref="F6"/>
    </sheetView>
  </sheetViews>
  <sheetFormatPr defaultColWidth="9.140625" defaultRowHeight="12.75"/>
  <cols>
    <col min="1" max="1" width="51.28125" style="0" customWidth="1"/>
    <col min="2" max="2" width="12.421875" style="0" customWidth="1"/>
    <col min="3" max="3" width="15.8515625" style="0" customWidth="1"/>
    <col min="4" max="4" width="11.8515625" style="0" customWidth="1"/>
  </cols>
  <sheetData>
    <row r="1" ht="13.5" thickBot="1">
      <c r="A1" s="380" t="s">
        <v>315</v>
      </c>
    </row>
    <row r="2" spans="1:4" ht="27" customHeight="1" thickBot="1">
      <c r="A2" s="382" t="s">
        <v>267</v>
      </c>
      <c r="B2" s="376" t="s">
        <v>291</v>
      </c>
      <c r="C2" s="328" t="s">
        <v>292</v>
      </c>
      <c r="D2" s="329" t="s">
        <v>289</v>
      </c>
    </row>
    <row r="3" ht="12.75">
      <c r="A3" s="374"/>
    </row>
    <row r="4" spans="1:4" ht="12.75">
      <c r="A4" s="9" t="s">
        <v>327</v>
      </c>
      <c r="B4" s="335">
        <v>146546</v>
      </c>
      <c r="C4" s="335">
        <v>39985</v>
      </c>
      <c r="D4" s="335">
        <v>106561</v>
      </c>
    </row>
    <row r="5" spans="1:4" ht="12.75">
      <c r="A5" s="374"/>
      <c r="B5" s="330"/>
      <c r="C5" s="330"/>
      <c r="D5" s="330"/>
    </row>
    <row r="6" spans="1:4" ht="12.75">
      <c r="A6" s="374" t="s">
        <v>324</v>
      </c>
      <c r="B6" s="330"/>
      <c r="C6" s="330">
        <v>4137</v>
      </c>
      <c r="D6" s="330">
        <f>+B6-C6</f>
        <v>-4137</v>
      </c>
    </row>
    <row r="7" spans="1:4" ht="12.75">
      <c r="A7" s="374" t="s">
        <v>325</v>
      </c>
      <c r="B7" s="330">
        <v>45</v>
      </c>
      <c r="C7" s="330">
        <v>45</v>
      </c>
      <c r="D7" s="330">
        <f>+B7-C7</f>
        <v>0</v>
      </c>
    </row>
    <row r="8" spans="1:4" ht="12.75">
      <c r="A8" s="374" t="s">
        <v>326</v>
      </c>
      <c r="B8" s="330">
        <v>23870</v>
      </c>
      <c r="C8" s="330">
        <v>1605</v>
      </c>
      <c r="D8" s="330">
        <f>+B8-C8</f>
        <v>22265</v>
      </c>
    </row>
    <row r="9" spans="1:4" ht="12.75">
      <c r="A9" s="9" t="s">
        <v>352</v>
      </c>
      <c r="B9" s="335">
        <f>SUM(B6:B8)</f>
        <v>23915</v>
      </c>
      <c r="C9" s="335">
        <f>SUM(C6:C8)</f>
        <v>5787</v>
      </c>
      <c r="D9" s="335">
        <f>SUM(D6:D8)</f>
        <v>18128</v>
      </c>
    </row>
    <row r="10" spans="1:4" ht="12.75">
      <c r="A10" s="374"/>
      <c r="B10" s="330"/>
      <c r="C10" s="330"/>
      <c r="D10" s="330"/>
    </row>
    <row r="11" spans="1:4" ht="12.75">
      <c r="A11" s="374" t="s">
        <v>353</v>
      </c>
      <c r="B11" s="330">
        <v>-24031</v>
      </c>
      <c r="C11" s="330">
        <v>-66378</v>
      </c>
      <c r="D11" s="330">
        <f aca="true" t="shared" si="0" ref="D11:D16">+B11-C11</f>
        <v>42347</v>
      </c>
    </row>
    <row r="12" spans="1:4" ht="12.75">
      <c r="A12" s="374" t="s">
        <v>322</v>
      </c>
      <c r="B12" s="330">
        <v>-85272</v>
      </c>
      <c r="C12" s="330">
        <v>-57734</v>
      </c>
      <c r="D12" s="330">
        <f t="shared" si="0"/>
        <v>-27538</v>
      </c>
    </row>
    <row r="13" spans="1:4" ht="12.75">
      <c r="A13" s="374" t="s">
        <v>321</v>
      </c>
      <c r="B13" s="330">
        <v>-34269</v>
      </c>
      <c r="C13" s="330">
        <v>-13020</v>
      </c>
      <c r="D13" s="330">
        <f t="shared" si="0"/>
        <v>-21249</v>
      </c>
    </row>
    <row r="14" spans="1:4" ht="12.75">
      <c r="A14" s="374" t="s">
        <v>317</v>
      </c>
      <c r="B14" s="330">
        <v>-742</v>
      </c>
      <c r="C14" s="330">
        <v>-727</v>
      </c>
      <c r="D14" s="330">
        <f t="shared" si="0"/>
        <v>-15</v>
      </c>
    </row>
    <row r="15" spans="1:4" ht="12.75">
      <c r="A15" s="374" t="s">
        <v>323</v>
      </c>
      <c r="B15" s="330">
        <f>-2956+263</f>
        <v>-2693</v>
      </c>
      <c r="C15" s="330">
        <v>-2569</v>
      </c>
      <c r="D15" s="330">
        <f t="shared" si="0"/>
        <v>-124</v>
      </c>
    </row>
    <row r="16" spans="1:4" ht="12.75">
      <c r="A16" s="374" t="s">
        <v>319</v>
      </c>
      <c r="B16" s="330">
        <v>-263</v>
      </c>
      <c r="C16" s="330">
        <v>-263</v>
      </c>
      <c r="D16" s="330">
        <f t="shared" si="0"/>
        <v>0</v>
      </c>
    </row>
    <row r="17" spans="1:4" ht="12.75">
      <c r="A17" s="9" t="s">
        <v>354</v>
      </c>
      <c r="B17" s="335">
        <f>SUM(B11:B16)</f>
        <v>-147270</v>
      </c>
      <c r="C17" s="335">
        <f>SUM(C11:C16)</f>
        <v>-140691</v>
      </c>
      <c r="D17" s="335">
        <f>SUM(D11:D16)</f>
        <v>-6579</v>
      </c>
    </row>
    <row r="18" spans="1:4" ht="12.75">
      <c r="A18" s="374"/>
      <c r="B18" s="330"/>
      <c r="C18" s="330"/>
      <c r="D18" s="330"/>
    </row>
    <row r="19" spans="1:4" ht="12.75">
      <c r="A19" s="9" t="s">
        <v>355</v>
      </c>
      <c r="B19" s="335">
        <f>+B17+B9+B4</f>
        <v>23191</v>
      </c>
      <c r="C19" s="335">
        <f>+C17+C9+C4</f>
        <v>-94919</v>
      </c>
      <c r="D19" s="335">
        <f>+D17+D9+D4</f>
        <v>118110</v>
      </c>
    </row>
    <row r="20" spans="1:4" ht="12.75">
      <c r="A20" s="374"/>
      <c r="B20" s="330"/>
      <c r="C20" s="330"/>
      <c r="D20" s="330"/>
    </row>
    <row r="21" spans="1:4" ht="12.75">
      <c r="A21" s="374" t="s">
        <v>316</v>
      </c>
      <c r="B21" s="330">
        <v>-225327</v>
      </c>
      <c r="C21" s="330">
        <v>-117056</v>
      </c>
      <c r="D21" s="330">
        <f>+B21-C21</f>
        <v>-108271</v>
      </c>
    </row>
    <row r="22" spans="1:4" ht="12.75">
      <c r="A22" s="374" t="s">
        <v>320</v>
      </c>
      <c r="B22" s="330">
        <v>-119239</v>
      </c>
      <c r="C22" s="330">
        <v>-120873</v>
      </c>
      <c r="D22" s="330">
        <f>+B22-C22</f>
        <v>1634</v>
      </c>
    </row>
    <row r="23" spans="1:4" ht="12.75">
      <c r="A23" s="374" t="s">
        <v>317</v>
      </c>
      <c r="B23" s="330">
        <v>-8644</v>
      </c>
      <c r="C23" s="330">
        <v>-9019</v>
      </c>
      <c r="D23" s="330">
        <f>+B23-C23</f>
        <v>375</v>
      </c>
    </row>
    <row r="24" spans="1:4" ht="12.75">
      <c r="A24" s="374" t="s">
        <v>318</v>
      </c>
      <c r="B24" s="330">
        <v>-9389</v>
      </c>
      <c r="C24" s="330">
        <v>-8842</v>
      </c>
      <c r="D24" s="330">
        <f>+B24-C24</f>
        <v>-547</v>
      </c>
    </row>
    <row r="25" spans="1:4" ht="12.75">
      <c r="A25" s="374" t="s">
        <v>319</v>
      </c>
      <c r="B25" s="330">
        <v>-9502</v>
      </c>
      <c r="C25" s="330">
        <v>-8999</v>
      </c>
      <c r="D25" s="330">
        <f>+B25-C25</f>
        <v>-503</v>
      </c>
    </row>
    <row r="26" spans="1:4" ht="12.75">
      <c r="A26" s="374"/>
      <c r="B26" s="330"/>
      <c r="C26" s="330"/>
      <c r="D26" s="330"/>
    </row>
    <row r="27" spans="1:4" ht="12.75">
      <c r="A27" s="9" t="s">
        <v>356</v>
      </c>
      <c r="B27" s="335">
        <f>SUM(B21:B26)</f>
        <v>-372101</v>
      </c>
      <c r="C27" s="335">
        <f>SUM(C21:C26)</f>
        <v>-264789</v>
      </c>
      <c r="D27" s="335">
        <f>SUM(D21:D26)</f>
        <v>-107312</v>
      </c>
    </row>
    <row r="28" spans="1:4" ht="13.5" thickBot="1">
      <c r="A28" s="374"/>
      <c r="B28" s="360"/>
      <c r="C28" s="360"/>
      <c r="D28" s="360"/>
    </row>
    <row r="29" spans="1:4" ht="13.5" thickBot="1">
      <c r="A29" s="357" t="s">
        <v>357</v>
      </c>
      <c r="B29" s="361">
        <f>+B27+B19</f>
        <v>-348910</v>
      </c>
      <c r="C29" s="361">
        <f>+C27+C19</f>
        <v>-359708</v>
      </c>
      <c r="D29" s="361">
        <f>+D27+D19</f>
        <v>10798</v>
      </c>
    </row>
    <row r="30" ht="12.75">
      <c r="A30" s="381"/>
    </row>
    <row r="31" ht="12.75">
      <c r="C31">
        <v>-359708</v>
      </c>
    </row>
    <row r="32" ht="12.75">
      <c r="C32">
        <f>C29-C31</f>
        <v>0</v>
      </c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workbookViewId="0" topLeftCell="A1">
      <selection activeCell="G11" sqref="G11"/>
    </sheetView>
  </sheetViews>
  <sheetFormatPr defaultColWidth="9.140625" defaultRowHeight="12.75"/>
  <cols>
    <col min="1" max="1" width="50.00390625" style="330" customWidth="1"/>
    <col min="2" max="3" width="12.8515625" style="346" customWidth="1"/>
    <col min="4" max="4" width="13.57421875" style="330" customWidth="1"/>
    <col min="5" max="16384" width="9.140625" style="349" customWidth="1"/>
  </cols>
  <sheetData>
    <row r="1" spans="1:4" s="319" customFormat="1" ht="13.5" thickBot="1">
      <c r="A1" s="372" t="s">
        <v>328</v>
      </c>
      <c r="B1" s="347"/>
      <c r="C1" s="347"/>
      <c r="D1" s="318"/>
    </row>
    <row r="2" spans="1:4" ht="13.5" thickBot="1">
      <c r="A2" s="373" t="s">
        <v>267</v>
      </c>
      <c r="B2" s="356" t="s">
        <v>293</v>
      </c>
      <c r="C2" s="356" t="s">
        <v>294</v>
      </c>
      <c r="D2" s="348" t="s">
        <v>263</v>
      </c>
    </row>
    <row r="3" spans="1:4" ht="12.75">
      <c r="A3" s="350"/>
      <c r="B3" s="332"/>
      <c r="C3" s="332"/>
      <c r="D3" s="332"/>
    </row>
    <row r="4" spans="1:4" ht="12.75">
      <c r="A4" s="9" t="s">
        <v>329</v>
      </c>
      <c r="B4" s="335">
        <v>795626</v>
      </c>
      <c r="C4" s="335">
        <v>900333</v>
      </c>
      <c r="D4" s="335">
        <v>-104707</v>
      </c>
    </row>
    <row r="5" spans="1:4" ht="12.75">
      <c r="A5" s="358" t="s">
        <v>275</v>
      </c>
      <c r="B5" s="359"/>
      <c r="C5" s="359">
        <v>56</v>
      </c>
      <c r="D5" s="359">
        <v>-56</v>
      </c>
    </row>
    <row r="6" spans="1:4" ht="12.75">
      <c r="A6" s="9"/>
      <c r="B6" s="335"/>
      <c r="C6" s="335"/>
      <c r="D6" s="335"/>
    </row>
    <row r="7" spans="1:4" ht="12.75">
      <c r="A7" s="374" t="s">
        <v>330</v>
      </c>
      <c r="B7" s="330">
        <v>461402</v>
      </c>
      <c r="C7" s="330">
        <v>532409</v>
      </c>
      <c r="D7" s="330">
        <v>-71007</v>
      </c>
    </row>
    <row r="8" spans="1:4" ht="12.75">
      <c r="A8" s="358" t="s">
        <v>275</v>
      </c>
      <c r="B8" s="359">
        <v>23157</v>
      </c>
      <c r="C8" s="359">
        <v>23801</v>
      </c>
      <c r="D8" s="359">
        <v>-644</v>
      </c>
    </row>
    <row r="9" spans="1:4" ht="12.75">
      <c r="A9" s="374" t="s">
        <v>331</v>
      </c>
      <c r="B9" s="330">
        <v>147773</v>
      </c>
      <c r="C9" s="330">
        <v>161608</v>
      </c>
      <c r="D9" s="330">
        <v>-13835</v>
      </c>
    </row>
    <row r="10" spans="1:4" ht="12.75">
      <c r="A10" s="358" t="s">
        <v>275</v>
      </c>
      <c r="B10" s="359">
        <v>1292</v>
      </c>
      <c r="C10" s="359">
        <v>718</v>
      </c>
      <c r="D10" s="359">
        <v>574</v>
      </c>
    </row>
    <row r="11" spans="1:4" ht="12.75">
      <c r="A11" s="374" t="s">
        <v>332</v>
      </c>
      <c r="B11" s="330">
        <v>129663</v>
      </c>
      <c r="C11" s="330">
        <v>133740</v>
      </c>
      <c r="D11" s="330">
        <v>-4077</v>
      </c>
    </row>
    <row r="12" spans="1:4" ht="12.75">
      <c r="A12" s="374" t="s">
        <v>333</v>
      </c>
      <c r="B12" s="330">
        <v>18995</v>
      </c>
      <c r="C12" s="330">
        <v>20155</v>
      </c>
      <c r="D12" s="330">
        <v>-1160</v>
      </c>
    </row>
    <row r="13" spans="1:4" ht="12.75">
      <c r="A13" s="374" t="s">
        <v>334</v>
      </c>
      <c r="B13" s="330">
        <v>26917</v>
      </c>
      <c r="C13" s="330">
        <v>26181</v>
      </c>
      <c r="D13" s="330">
        <v>736</v>
      </c>
    </row>
    <row r="14" spans="1:4" ht="12.75">
      <c r="A14" s="374" t="s">
        <v>335</v>
      </c>
      <c r="B14" s="330">
        <v>64088</v>
      </c>
      <c r="C14" s="330">
        <v>70223</v>
      </c>
      <c r="D14" s="330">
        <v>-6135</v>
      </c>
    </row>
    <row r="15" spans="1:4" ht="12.75">
      <c r="A15" s="358" t="s">
        <v>275</v>
      </c>
      <c r="B15" s="359">
        <v>900</v>
      </c>
      <c r="C15" s="359">
        <v>0</v>
      </c>
      <c r="D15" s="359">
        <v>900</v>
      </c>
    </row>
    <row r="16" spans="1:4" ht="12.75">
      <c r="A16" s="374" t="s">
        <v>336</v>
      </c>
      <c r="B16" s="330">
        <v>13388</v>
      </c>
      <c r="C16" s="330">
        <v>14646</v>
      </c>
      <c r="D16" s="330">
        <v>-1258</v>
      </c>
    </row>
    <row r="17" spans="1:4" ht="13.5" thickBot="1">
      <c r="A17" s="358" t="s">
        <v>275</v>
      </c>
      <c r="B17" s="359"/>
      <c r="C17" s="359">
        <v>4</v>
      </c>
      <c r="D17" s="359">
        <v>-4</v>
      </c>
    </row>
    <row r="18" spans="1:4" ht="13.5" thickBot="1">
      <c r="A18" s="375" t="s">
        <v>337</v>
      </c>
      <c r="B18" s="351">
        <v>61576</v>
      </c>
      <c r="C18" s="351">
        <v>81817</v>
      </c>
      <c r="D18" s="351">
        <v>-20241</v>
      </c>
    </row>
    <row r="19" spans="1:3" ht="13.5" thickTop="1">
      <c r="A19" s="374"/>
      <c r="B19" s="330"/>
      <c r="C19" s="330"/>
    </row>
    <row r="20" spans="1:4" ht="12.75">
      <c r="A20" s="374" t="s">
        <v>338</v>
      </c>
      <c r="B20" s="330">
        <v>171</v>
      </c>
      <c r="C20" s="330">
        <v>47</v>
      </c>
      <c r="D20" s="330">
        <v>124</v>
      </c>
    </row>
    <row r="21" spans="1:4" ht="12.75">
      <c r="A21" s="374" t="s">
        <v>339</v>
      </c>
      <c r="B21" s="330">
        <v>4580</v>
      </c>
      <c r="C21" s="330">
        <v>9486</v>
      </c>
      <c r="D21" s="330">
        <v>-4906</v>
      </c>
    </row>
    <row r="22" spans="1:4" ht="12.75">
      <c r="A22" s="374" t="s">
        <v>340</v>
      </c>
      <c r="B22" s="330">
        <v>-21189</v>
      </c>
      <c r="C22" s="330">
        <v>-27472</v>
      </c>
      <c r="D22" s="330">
        <v>6283</v>
      </c>
    </row>
    <row r="23" spans="1:4" ht="13.5" thickBot="1">
      <c r="A23" s="358" t="s">
        <v>275</v>
      </c>
      <c r="B23" s="359"/>
      <c r="C23" s="359"/>
      <c r="D23" s="359">
        <v>0</v>
      </c>
    </row>
    <row r="24" spans="1:4" ht="13.5" thickBot="1">
      <c r="A24" s="375" t="s">
        <v>341</v>
      </c>
      <c r="B24" s="336">
        <v>45138</v>
      </c>
      <c r="C24" s="336">
        <v>63878</v>
      </c>
      <c r="D24" s="336">
        <v>-18740</v>
      </c>
    </row>
    <row r="25" spans="1:3" ht="13.5" thickTop="1">
      <c r="A25" s="374"/>
      <c r="B25" s="330"/>
      <c r="C25" s="330"/>
    </row>
    <row r="26" spans="1:4" ht="12.75">
      <c r="A26" s="374" t="s">
        <v>342</v>
      </c>
      <c r="B26" s="335">
        <v>19409</v>
      </c>
      <c r="C26" s="335">
        <v>16609</v>
      </c>
      <c r="D26" s="335">
        <v>2800</v>
      </c>
    </row>
    <row r="27" spans="1:3" ht="13.5" thickBot="1">
      <c r="A27" s="374"/>
      <c r="B27" s="330"/>
      <c r="C27" s="330"/>
    </row>
    <row r="28" spans="1:4" ht="13.5" thickBot="1">
      <c r="A28" s="383" t="s">
        <v>343</v>
      </c>
      <c r="B28" s="336">
        <v>25729</v>
      </c>
      <c r="C28" s="336">
        <v>47269</v>
      </c>
      <c r="D28" s="336">
        <v>-21540</v>
      </c>
    </row>
    <row r="29" spans="1:4" ht="13.5" thickTop="1">
      <c r="A29" s="352"/>
      <c r="B29" s="332"/>
      <c r="C29" s="332"/>
      <c r="D29" s="332"/>
    </row>
    <row r="30" spans="1:4" ht="12.75">
      <c r="A30" s="384" t="s">
        <v>344</v>
      </c>
      <c r="B30" s="332"/>
      <c r="C30" s="332"/>
      <c r="D30" s="332"/>
    </row>
    <row r="31" spans="1:4" ht="12.75">
      <c r="A31" s="384" t="s">
        <v>345</v>
      </c>
      <c r="B31" s="335"/>
      <c r="C31" s="335"/>
      <c r="D31" s="335">
        <v>0</v>
      </c>
    </row>
    <row r="32" spans="1:3" ht="13.5" thickBot="1">
      <c r="A32" s="374"/>
      <c r="B32" s="330"/>
      <c r="C32" s="330"/>
    </row>
    <row r="33" spans="1:4" ht="13.5" thickBot="1">
      <c r="A33" s="375" t="s">
        <v>346</v>
      </c>
      <c r="B33" s="336">
        <v>25729</v>
      </c>
      <c r="C33" s="336">
        <v>47269</v>
      </c>
      <c r="D33" s="336">
        <v>-21540</v>
      </c>
    </row>
    <row r="34" spans="1:4" ht="13.5" thickTop="1">
      <c r="A34" s="9"/>
      <c r="B34" s="332"/>
      <c r="C34" s="332"/>
      <c r="D34" s="332"/>
    </row>
    <row r="35" spans="1:4" ht="12.75">
      <c r="A35" s="9" t="s">
        <v>347</v>
      </c>
      <c r="B35" s="332"/>
      <c r="C35" s="332"/>
      <c r="D35" s="332"/>
    </row>
    <row r="36" spans="1:4" ht="12.75">
      <c r="A36" s="9" t="s">
        <v>348</v>
      </c>
      <c r="B36" s="335">
        <v>25655</v>
      </c>
      <c r="C36" s="335">
        <v>46896</v>
      </c>
      <c r="D36" s="335">
        <v>-21241</v>
      </c>
    </row>
    <row r="37" spans="1:4" ht="12.75">
      <c r="A37" s="9" t="s">
        <v>349</v>
      </c>
      <c r="B37" s="335">
        <v>74</v>
      </c>
      <c r="C37" s="335">
        <v>373</v>
      </c>
      <c r="D37" s="335">
        <v>-299</v>
      </c>
    </row>
    <row r="38" spans="1:4" ht="12.75">
      <c r="A38" s="9"/>
      <c r="B38" s="335"/>
      <c r="C38" s="335"/>
      <c r="D38" s="335"/>
    </row>
    <row r="39" spans="1:4" ht="12.75">
      <c r="A39" s="9" t="s">
        <v>350</v>
      </c>
      <c r="B39" s="354">
        <v>0.06</v>
      </c>
      <c r="C39" s="354">
        <v>0.12</v>
      </c>
      <c r="D39" s="355">
        <v>-0.06</v>
      </c>
    </row>
    <row r="40" spans="1:4" ht="12.75">
      <c r="A40" s="9" t="s">
        <v>351</v>
      </c>
      <c r="B40" s="354">
        <v>0.06</v>
      </c>
      <c r="C40" s="354">
        <v>0.12</v>
      </c>
      <c r="D40" s="355">
        <v>-0.06</v>
      </c>
    </row>
    <row r="41" spans="2:3" ht="12.75">
      <c r="B41" s="330"/>
      <c r="C41" s="330"/>
    </row>
    <row r="42" spans="2:3" ht="12.75">
      <c r="B42" s="330"/>
      <c r="C42" s="330"/>
    </row>
    <row r="43" spans="2:3" ht="12.75">
      <c r="B43" s="330"/>
      <c r="C43" s="330"/>
    </row>
    <row r="44" spans="2:3" ht="12.75">
      <c r="B44" s="330"/>
      <c r="C44" s="330"/>
    </row>
    <row r="45" spans="2:3" ht="12.75">
      <c r="B45" s="330"/>
      <c r="C45" s="330"/>
    </row>
    <row r="46" spans="2:3" ht="12.75">
      <c r="B46" s="330"/>
      <c r="C46" s="330"/>
    </row>
    <row r="47" spans="2:3" ht="12.75">
      <c r="B47" s="330"/>
      <c r="C47" s="330"/>
    </row>
    <row r="48" spans="2:3" ht="12.75">
      <c r="B48" s="330"/>
      <c r="C48" s="330"/>
    </row>
    <row r="49" spans="2:3" ht="12.75">
      <c r="B49" s="330"/>
      <c r="C49" s="330"/>
    </row>
    <row r="50" spans="2:3" ht="12.75">
      <c r="B50" s="330"/>
      <c r="C50" s="330"/>
    </row>
    <row r="51" spans="2:3" ht="12.75">
      <c r="B51" s="330"/>
      <c r="C51" s="330"/>
    </row>
    <row r="52" spans="2:3" ht="12.75">
      <c r="B52" s="330"/>
      <c r="C52" s="330"/>
    </row>
    <row r="53" spans="2:3" ht="12.75">
      <c r="B53" s="330"/>
      <c r="C53" s="330"/>
    </row>
    <row r="54" spans="2:3" ht="12.75">
      <c r="B54" s="330"/>
      <c r="C54" s="330"/>
    </row>
    <row r="55" spans="2:3" ht="12.75">
      <c r="B55" s="330"/>
      <c r="C55" s="330"/>
    </row>
    <row r="56" spans="2:3" ht="12.75">
      <c r="B56" s="330"/>
      <c r="C56" s="330"/>
    </row>
    <row r="57" spans="2:3" ht="12.75">
      <c r="B57" s="330"/>
      <c r="C57" s="330"/>
    </row>
    <row r="58" spans="2:3" ht="12.75">
      <c r="B58" s="330"/>
      <c r="C58" s="330"/>
    </row>
    <row r="59" spans="2:3" ht="12.75">
      <c r="B59" s="330"/>
      <c r="C59" s="330"/>
    </row>
    <row r="60" spans="2:3" ht="12.75">
      <c r="B60" s="330"/>
      <c r="C60" s="330"/>
    </row>
    <row r="61" spans="2:3" ht="12.75">
      <c r="B61" s="330"/>
      <c r="C61" s="330"/>
    </row>
    <row r="62" spans="2:3" ht="12.75">
      <c r="B62" s="330"/>
      <c r="C62" s="330"/>
    </row>
    <row r="63" spans="2:3" ht="12.75">
      <c r="B63" s="330"/>
      <c r="C63" s="330"/>
    </row>
    <row r="64" spans="2:3" ht="12.75">
      <c r="B64" s="330"/>
      <c r="C64" s="330"/>
    </row>
    <row r="65" spans="2:3" ht="12.75">
      <c r="B65" s="330"/>
      <c r="C65" s="330"/>
    </row>
    <row r="66" spans="2:3" ht="12.75">
      <c r="B66" s="330"/>
      <c r="C66" s="330"/>
    </row>
    <row r="67" spans="2:3" ht="12.75">
      <c r="B67" s="330"/>
      <c r="C67" s="330"/>
    </row>
    <row r="68" spans="2:3" ht="12.75">
      <c r="B68" s="330"/>
      <c r="C68" s="330"/>
    </row>
    <row r="69" spans="2:3" ht="12.75">
      <c r="B69" s="330"/>
      <c r="C69" s="330"/>
    </row>
    <row r="70" spans="2:3" ht="12.75">
      <c r="B70" s="330"/>
      <c r="C70" s="330"/>
    </row>
    <row r="71" spans="2:3" ht="12.75">
      <c r="B71" s="330"/>
      <c r="C71" s="330"/>
    </row>
    <row r="72" spans="2:3" ht="12.75">
      <c r="B72" s="330"/>
      <c r="C72" s="330"/>
    </row>
    <row r="73" spans="2:3" ht="12.75">
      <c r="B73" s="330"/>
      <c r="C73" s="330"/>
    </row>
    <row r="74" spans="2:3" ht="12.75">
      <c r="B74" s="330"/>
      <c r="C74" s="330"/>
    </row>
    <row r="75" spans="2:3" ht="12.75">
      <c r="B75" s="330"/>
      <c r="C75" s="330"/>
    </row>
    <row r="76" spans="2:3" ht="12.75">
      <c r="B76" s="330"/>
      <c r="C76" s="330"/>
    </row>
    <row r="77" spans="2:3" ht="12.75">
      <c r="B77" s="330"/>
      <c r="C77" s="330"/>
    </row>
    <row r="78" spans="2:3" ht="12.75">
      <c r="B78" s="330"/>
      <c r="C78" s="330"/>
    </row>
    <row r="79" spans="2:3" ht="12.75">
      <c r="B79" s="330"/>
      <c r="C79" s="330"/>
    </row>
    <row r="80" spans="2:3" ht="12.75">
      <c r="B80" s="330"/>
      <c r="C80" s="330"/>
    </row>
    <row r="81" spans="2:3" ht="12.75">
      <c r="B81" s="330"/>
      <c r="C81" s="330"/>
    </row>
    <row r="82" spans="2:3" ht="12.75">
      <c r="B82" s="330"/>
      <c r="C82" s="330"/>
    </row>
    <row r="83" spans="2:3" ht="12.75">
      <c r="B83" s="330"/>
      <c r="C83" s="330"/>
    </row>
    <row r="84" spans="2:3" ht="12.75">
      <c r="B84" s="330"/>
      <c r="C84" s="330"/>
    </row>
    <row r="85" spans="2:3" ht="12.75">
      <c r="B85" s="330"/>
      <c r="C85" s="330"/>
    </row>
    <row r="86" spans="2:3" ht="12.75">
      <c r="B86" s="330"/>
      <c r="C86" s="330"/>
    </row>
    <row r="87" spans="2:3" ht="12.75">
      <c r="B87" s="330"/>
      <c r="C87" s="330"/>
    </row>
    <row r="88" spans="2:3" ht="12.75">
      <c r="B88" s="330"/>
      <c r="C88" s="330"/>
    </row>
    <row r="89" spans="2:3" ht="12.75">
      <c r="B89" s="330"/>
      <c r="C89" s="330"/>
    </row>
    <row r="90" spans="2:3" ht="12.75">
      <c r="B90" s="330"/>
      <c r="C90" s="330"/>
    </row>
    <row r="91" spans="2:3" ht="12.75">
      <c r="B91" s="330"/>
      <c r="C91" s="330"/>
    </row>
    <row r="92" spans="2:3" ht="12.75">
      <c r="B92" s="330"/>
      <c r="C92" s="330"/>
    </row>
    <row r="93" spans="2:3" ht="12.75">
      <c r="B93" s="330"/>
      <c r="C93" s="330"/>
    </row>
    <row r="94" spans="2:3" ht="12.75">
      <c r="B94" s="330"/>
      <c r="C94" s="330"/>
    </row>
    <row r="95" spans="2:3" ht="12.75">
      <c r="B95" s="330"/>
      <c r="C95" s="330"/>
    </row>
    <row r="96" spans="2:3" ht="12.75">
      <c r="B96" s="330"/>
      <c r="C96" s="330"/>
    </row>
    <row r="97" spans="2:3" ht="12.75">
      <c r="B97" s="330"/>
      <c r="C97" s="330"/>
    </row>
    <row r="98" spans="2:3" ht="12.75">
      <c r="B98" s="330"/>
      <c r="C98" s="330"/>
    </row>
    <row r="99" spans="2:3" ht="12.75">
      <c r="B99" s="330"/>
      <c r="C99" s="330"/>
    </row>
    <row r="100" spans="2:3" ht="12.75">
      <c r="B100" s="330"/>
      <c r="C100" s="330"/>
    </row>
    <row r="101" spans="2:3" ht="12.75">
      <c r="B101" s="330"/>
      <c r="C101" s="330"/>
    </row>
    <row r="102" spans="2:3" ht="12.75">
      <c r="B102" s="330"/>
      <c r="C102" s="330"/>
    </row>
    <row r="103" spans="2:3" ht="12.75">
      <c r="B103" s="330"/>
      <c r="C103" s="330"/>
    </row>
    <row r="104" spans="2:3" ht="12.75">
      <c r="B104" s="330"/>
      <c r="C104" s="330"/>
    </row>
    <row r="105" spans="2:3" ht="12.75">
      <c r="B105" s="330"/>
      <c r="C105" s="330"/>
    </row>
    <row r="106" spans="2:3" ht="12.75">
      <c r="B106" s="330"/>
      <c r="C106" s="330"/>
    </row>
    <row r="107" spans="2:3" ht="12.75">
      <c r="B107" s="330"/>
      <c r="C107" s="330"/>
    </row>
    <row r="108" spans="2:3" ht="12.75">
      <c r="B108" s="330"/>
      <c r="C108" s="330"/>
    </row>
    <row r="109" spans="2:3" ht="12.75">
      <c r="B109" s="330"/>
      <c r="C109" s="330"/>
    </row>
    <row r="110" spans="2:3" ht="12.75">
      <c r="B110" s="330"/>
      <c r="C110" s="330"/>
    </row>
    <row r="111" spans="2:3" ht="12.75">
      <c r="B111" s="330"/>
      <c r="C111" s="330"/>
    </row>
    <row r="112" spans="2:3" ht="12.75">
      <c r="B112" s="330"/>
      <c r="C112" s="330"/>
    </row>
    <row r="113" spans="2:3" ht="12.75">
      <c r="B113" s="330"/>
      <c r="C113" s="330"/>
    </row>
    <row r="114" spans="2:3" ht="12.75">
      <c r="B114" s="330"/>
      <c r="C114" s="330"/>
    </row>
    <row r="115" spans="1:3" ht="12.75">
      <c r="A115" s="330" t="s">
        <v>261</v>
      </c>
      <c r="B115" s="330"/>
      <c r="C115" s="330"/>
    </row>
    <row r="116" spans="2:3" ht="12.75">
      <c r="B116" s="330"/>
      <c r="C116" s="330"/>
    </row>
    <row r="117" spans="1:3" ht="12.75">
      <c r="A117" s="335" t="s">
        <v>262</v>
      </c>
      <c r="B117" s="330"/>
      <c r="C117" s="330"/>
    </row>
    <row r="118" spans="2:3" ht="12.75">
      <c r="B118" s="330"/>
      <c r="C118" s="330"/>
    </row>
    <row r="119" spans="2:3" ht="12.75">
      <c r="B119" s="330"/>
      <c r="C119" s="330"/>
    </row>
    <row r="120" spans="2:3" ht="12.75">
      <c r="B120" s="330"/>
      <c r="C120" s="330"/>
    </row>
    <row r="121" spans="2:3" ht="12.75">
      <c r="B121" s="330"/>
      <c r="C121" s="330"/>
    </row>
    <row r="122" spans="2:3" ht="12.75">
      <c r="B122" s="330"/>
      <c r="C122" s="330"/>
    </row>
    <row r="123" spans="2:3" ht="12.75">
      <c r="B123" s="330"/>
      <c r="C123" s="330"/>
    </row>
    <row r="124" spans="2:3" ht="12.75">
      <c r="B124" s="330"/>
      <c r="C124" s="330"/>
    </row>
    <row r="125" spans="2:3" ht="12.75">
      <c r="B125" s="330"/>
      <c r="C125" s="330"/>
    </row>
    <row r="126" spans="2:3" ht="12.75">
      <c r="B126" s="330"/>
      <c r="C126" s="330"/>
    </row>
    <row r="127" spans="2:3" ht="12.75">
      <c r="B127" s="330"/>
      <c r="C127" s="330"/>
    </row>
    <row r="128" spans="2:3" ht="12.75">
      <c r="B128" s="330"/>
      <c r="C128" s="330"/>
    </row>
    <row r="129" spans="2:3" ht="12.75">
      <c r="B129" s="330"/>
      <c r="C129" s="330"/>
    </row>
    <row r="130" spans="2:3" ht="12.75">
      <c r="B130" s="330"/>
      <c r="C130" s="330"/>
    </row>
    <row r="131" spans="2:3" ht="12.75">
      <c r="B131" s="330"/>
      <c r="C131" s="330"/>
    </row>
    <row r="132" spans="2:3" ht="12.75">
      <c r="B132" s="330"/>
      <c r="C132" s="330"/>
    </row>
    <row r="133" spans="2:3" ht="12.75">
      <c r="B133" s="330"/>
      <c r="C133" s="330"/>
    </row>
    <row r="134" spans="2:3" ht="12.75">
      <c r="B134" s="330"/>
      <c r="C134" s="330"/>
    </row>
    <row r="135" spans="2:3" ht="12.75">
      <c r="B135" s="330"/>
      <c r="C135" s="330"/>
    </row>
    <row r="136" spans="2:3" ht="12.75">
      <c r="B136" s="330"/>
      <c r="C136" s="330"/>
    </row>
    <row r="137" spans="2:3" ht="12.75">
      <c r="B137" s="330"/>
      <c r="C137" s="330"/>
    </row>
    <row r="138" spans="2:3" ht="12.75">
      <c r="B138" s="330"/>
      <c r="C138" s="330"/>
    </row>
    <row r="139" spans="2:3" ht="12.75">
      <c r="B139" s="330"/>
      <c r="C139" s="330"/>
    </row>
    <row r="140" spans="2:3" ht="12.75">
      <c r="B140" s="330"/>
      <c r="C140" s="330"/>
    </row>
    <row r="141" spans="2:3" ht="12.75">
      <c r="B141" s="330"/>
      <c r="C141" s="330"/>
    </row>
    <row r="142" spans="2:3" ht="12.75">
      <c r="B142" s="330"/>
      <c r="C142" s="330"/>
    </row>
    <row r="143" spans="2:3" ht="12.75">
      <c r="B143" s="330"/>
      <c r="C143" s="330"/>
    </row>
    <row r="144" spans="2:3" ht="12.75">
      <c r="B144" s="330"/>
      <c r="C144" s="330"/>
    </row>
    <row r="145" spans="2:3" ht="12.75">
      <c r="B145" s="330"/>
      <c r="C145" s="330"/>
    </row>
    <row r="146" spans="2:3" ht="12.75">
      <c r="B146" s="330"/>
      <c r="C146" s="330"/>
    </row>
    <row r="147" spans="2:3" ht="12.75">
      <c r="B147" s="330"/>
      <c r="C147" s="330"/>
    </row>
    <row r="148" spans="2:3" ht="12.75">
      <c r="B148" s="330"/>
      <c r="C148" s="330"/>
    </row>
    <row r="149" spans="2:3" ht="12.75">
      <c r="B149" s="330"/>
      <c r="C149" s="330"/>
    </row>
    <row r="150" spans="2:3" ht="12.75">
      <c r="B150" s="330"/>
      <c r="C150" s="330"/>
    </row>
    <row r="151" spans="2:3" ht="12.75">
      <c r="B151" s="330"/>
      <c r="C151" s="330"/>
    </row>
    <row r="152" spans="2:3" ht="12.75">
      <c r="B152" s="330"/>
      <c r="C152" s="330"/>
    </row>
    <row r="153" spans="2:3" ht="12.75">
      <c r="B153" s="330"/>
      <c r="C153" s="330"/>
    </row>
    <row r="154" spans="2:3" ht="12.75">
      <c r="B154" s="330"/>
      <c r="C154" s="330"/>
    </row>
    <row r="155" spans="2:3" ht="12.75">
      <c r="B155" s="330"/>
      <c r="C155" s="330"/>
    </row>
    <row r="156" spans="2:3" ht="12.75">
      <c r="B156" s="330"/>
      <c r="C156" s="330"/>
    </row>
    <row r="157" spans="2:3" ht="12.75">
      <c r="B157" s="330"/>
      <c r="C157" s="330"/>
    </row>
    <row r="158" spans="2:3" ht="12.75">
      <c r="B158" s="330"/>
      <c r="C158" s="330"/>
    </row>
    <row r="159" spans="2:3" ht="12.75">
      <c r="B159" s="330"/>
      <c r="C159" s="330"/>
    </row>
    <row r="160" spans="2:3" ht="12.75">
      <c r="B160" s="330"/>
      <c r="C160" s="330"/>
    </row>
    <row r="161" spans="2:3" ht="12.75">
      <c r="B161" s="330"/>
      <c r="C161" s="330"/>
    </row>
    <row r="162" spans="2:4" ht="12.75">
      <c r="B162" s="330"/>
      <c r="C162" s="330"/>
      <c r="D162" s="330">
        <v>0</v>
      </c>
    </row>
    <row r="163" spans="2:3" ht="12.75">
      <c r="B163" s="330"/>
      <c r="C163" s="330"/>
    </row>
    <row r="164" spans="2:3" ht="12.75">
      <c r="B164" s="330"/>
      <c r="C164" s="330"/>
    </row>
    <row r="165" spans="2:3" ht="12.75">
      <c r="B165" s="330"/>
      <c r="C165" s="330"/>
    </row>
    <row r="166" spans="2:3" ht="12.75">
      <c r="B166" s="330"/>
      <c r="C166" s="330"/>
    </row>
    <row r="167" spans="2:3" ht="12.75">
      <c r="B167" s="330"/>
      <c r="C167" s="330"/>
    </row>
    <row r="168" spans="2:3" ht="12.75">
      <c r="B168" s="330"/>
      <c r="C168" s="330"/>
    </row>
    <row r="169" spans="2:3" ht="12.75">
      <c r="B169" s="330"/>
      <c r="C169" s="330"/>
    </row>
    <row r="170" spans="2:3" ht="12.75">
      <c r="B170" s="330"/>
      <c r="C170" s="330"/>
    </row>
    <row r="171" spans="2:3" ht="12.75">
      <c r="B171" s="330"/>
      <c r="C171" s="330"/>
    </row>
    <row r="172" spans="2:3" ht="12.75">
      <c r="B172" s="330"/>
      <c r="C172" s="330"/>
    </row>
    <row r="173" spans="2:3" ht="12.75">
      <c r="B173" s="330"/>
      <c r="C173" s="330"/>
    </row>
    <row r="174" spans="2:3" ht="12.75">
      <c r="B174" s="330"/>
      <c r="C174" s="330"/>
    </row>
    <row r="175" spans="2:3" ht="12.75">
      <c r="B175" s="330"/>
      <c r="C175" s="330"/>
    </row>
    <row r="176" spans="2:3" ht="12.75">
      <c r="B176" s="330"/>
      <c r="C176" s="330"/>
    </row>
    <row r="177" spans="2:3" ht="12.75">
      <c r="B177" s="330"/>
      <c r="C177" s="330"/>
    </row>
    <row r="178" spans="2:3" ht="12.75">
      <c r="B178" s="330"/>
      <c r="C178" s="330"/>
    </row>
    <row r="179" spans="2:3" ht="12.75">
      <c r="B179" s="330"/>
      <c r="C179" s="330"/>
    </row>
    <row r="180" spans="2:3" ht="12.75">
      <c r="B180" s="330"/>
      <c r="C180" s="330"/>
    </row>
    <row r="181" spans="2:3" ht="12.75">
      <c r="B181" s="330"/>
      <c r="C181" s="330"/>
    </row>
    <row r="182" spans="2:3" ht="12.75">
      <c r="B182" s="330"/>
      <c r="C182" s="330"/>
    </row>
    <row r="183" spans="2:3" ht="12.75">
      <c r="B183" s="330"/>
      <c r="C183" s="330"/>
    </row>
    <row r="184" spans="2:3" ht="12.75">
      <c r="B184" s="330"/>
      <c r="C184" s="330"/>
    </row>
    <row r="185" spans="2:3" ht="12.75">
      <c r="B185" s="330"/>
      <c r="C185" s="330"/>
    </row>
    <row r="186" spans="2:3" ht="12.75">
      <c r="B186" s="330"/>
      <c r="C186" s="330"/>
    </row>
    <row r="187" spans="2:3" ht="12.75">
      <c r="B187" s="330"/>
      <c r="C187" s="330"/>
    </row>
    <row r="188" spans="2:3" ht="12.75">
      <c r="B188" s="330"/>
      <c r="C188" s="330"/>
    </row>
    <row r="189" spans="2:3" ht="12.75">
      <c r="B189" s="330"/>
      <c r="C189" s="330"/>
    </row>
    <row r="190" spans="2:3" ht="12.75">
      <c r="B190" s="330"/>
      <c r="C190" s="330"/>
    </row>
    <row r="191" spans="2:3" ht="12.75">
      <c r="B191" s="330"/>
      <c r="C191" s="330"/>
    </row>
    <row r="192" spans="2:3" ht="12.75">
      <c r="B192" s="330"/>
      <c r="C192" s="330"/>
    </row>
    <row r="193" spans="2:3" ht="12.75">
      <c r="B193" s="330"/>
      <c r="C193" s="330"/>
    </row>
    <row r="194" spans="2:3" ht="12.75">
      <c r="B194" s="330"/>
      <c r="C194" s="330"/>
    </row>
    <row r="195" spans="2:3" ht="12.75">
      <c r="B195" s="330"/>
      <c r="C195" s="330"/>
    </row>
    <row r="196" spans="2:3" ht="12.75">
      <c r="B196" s="330"/>
      <c r="C196" s="330"/>
    </row>
    <row r="197" spans="2:3" ht="12.75">
      <c r="B197" s="330"/>
      <c r="C197" s="330"/>
    </row>
    <row r="198" spans="2:3" ht="12.75">
      <c r="B198" s="330"/>
      <c r="C198" s="330"/>
    </row>
    <row r="199" spans="2:3" ht="12.75">
      <c r="B199" s="330"/>
      <c r="C199" s="330"/>
    </row>
    <row r="200" spans="2:3" ht="12.75">
      <c r="B200" s="330"/>
      <c r="C200" s="330"/>
    </row>
    <row r="201" spans="2:3" ht="12.75">
      <c r="B201" s="330"/>
      <c r="C201" s="330"/>
    </row>
    <row r="202" spans="2:3" ht="12.75">
      <c r="B202" s="330"/>
      <c r="C202" s="330"/>
    </row>
    <row r="203" spans="2:3" ht="12.75">
      <c r="B203" s="330"/>
      <c r="C203" s="330"/>
    </row>
    <row r="204" spans="2:3" ht="12.75">
      <c r="B204" s="330"/>
      <c r="C204" s="330"/>
    </row>
    <row r="205" spans="2:3" ht="12.75">
      <c r="B205" s="330"/>
      <c r="C205" s="330"/>
    </row>
    <row r="206" spans="2:3" ht="12.75">
      <c r="B206" s="330"/>
      <c r="C206" s="330"/>
    </row>
    <row r="207" spans="2:3" ht="12.75">
      <c r="B207" s="330"/>
      <c r="C207" s="330"/>
    </row>
    <row r="208" spans="2:3" ht="12.75">
      <c r="B208" s="330"/>
      <c r="C208" s="330"/>
    </row>
    <row r="209" spans="2:3" ht="12.75">
      <c r="B209" s="330"/>
      <c r="C209" s="330"/>
    </row>
    <row r="210" spans="2:3" ht="12.75">
      <c r="B210" s="330"/>
      <c r="C210" s="330"/>
    </row>
    <row r="211" spans="2:3" ht="12.75">
      <c r="B211" s="330"/>
      <c r="C211" s="330"/>
    </row>
    <row r="212" spans="2:3" ht="12.75">
      <c r="B212" s="330"/>
      <c r="C212" s="330"/>
    </row>
    <row r="213" spans="2:3" ht="12.75">
      <c r="B213" s="330"/>
      <c r="C213" s="330"/>
    </row>
    <row r="214" spans="2:3" ht="12.75">
      <c r="B214" s="330"/>
      <c r="C214" s="330"/>
    </row>
    <row r="215" spans="2:3" ht="12.75">
      <c r="B215" s="330"/>
      <c r="C215" s="330"/>
    </row>
    <row r="216" spans="2:3" ht="12.75">
      <c r="B216" s="330"/>
      <c r="C216" s="330"/>
    </row>
    <row r="217" spans="2:3" ht="12.75">
      <c r="B217" s="330"/>
      <c r="C217" s="330"/>
    </row>
    <row r="218" spans="2:3" ht="12.75">
      <c r="B218" s="330"/>
      <c r="C218" s="330"/>
    </row>
    <row r="219" spans="2:3" ht="12.75">
      <c r="B219" s="330"/>
      <c r="C219" s="330"/>
    </row>
    <row r="220" spans="2:3" ht="12.75">
      <c r="B220" s="330"/>
      <c r="C220" s="330"/>
    </row>
    <row r="221" spans="2:3" ht="12.75">
      <c r="B221" s="330"/>
      <c r="C221" s="330"/>
    </row>
    <row r="222" spans="2:3" ht="12.75">
      <c r="B222" s="330"/>
      <c r="C222" s="330"/>
    </row>
    <row r="223" spans="2:3" ht="12.75">
      <c r="B223" s="330"/>
      <c r="C223" s="330"/>
    </row>
    <row r="224" spans="2:3" ht="12.75">
      <c r="B224" s="330"/>
      <c r="C224" s="330"/>
    </row>
    <row r="225" spans="2:3" ht="12.75">
      <c r="B225" s="330"/>
      <c r="C225" s="330"/>
    </row>
    <row r="226" spans="2:3" ht="12.75">
      <c r="B226" s="330"/>
      <c r="C226" s="330"/>
    </row>
    <row r="227" spans="2:3" ht="12.75">
      <c r="B227" s="330"/>
      <c r="C227" s="330"/>
    </row>
    <row r="228" spans="2:3" ht="12.75">
      <c r="B228" s="330"/>
      <c r="C228" s="330"/>
    </row>
    <row r="229" spans="2:3" ht="12.75">
      <c r="B229" s="330"/>
      <c r="C229" s="330"/>
    </row>
    <row r="230" spans="2:3" ht="12.75">
      <c r="B230" s="330"/>
      <c r="C230" s="330"/>
    </row>
    <row r="231" spans="2:3" ht="12.75">
      <c r="B231" s="330"/>
      <c r="C231" s="330"/>
    </row>
    <row r="232" spans="2:3" ht="12.75">
      <c r="B232" s="330"/>
      <c r="C232" s="330"/>
    </row>
    <row r="233" spans="2:3" ht="12.75">
      <c r="B233" s="330"/>
      <c r="C233" s="330"/>
    </row>
    <row r="234" spans="2:3" ht="12.75">
      <c r="B234" s="330"/>
      <c r="C234" s="330"/>
    </row>
    <row r="235" spans="2:3" ht="12.75">
      <c r="B235" s="330"/>
      <c r="C235" s="330"/>
    </row>
    <row r="236" spans="2:3" ht="12.75">
      <c r="B236" s="330"/>
      <c r="C236" s="330"/>
    </row>
    <row r="237" spans="2:3" ht="12.75">
      <c r="B237" s="330"/>
      <c r="C237" s="330"/>
    </row>
    <row r="238" spans="2:3" ht="12.75">
      <c r="B238" s="330"/>
      <c r="C238" s="330"/>
    </row>
    <row r="239" spans="2:3" ht="12.75">
      <c r="B239" s="330"/>
      <c r="C239" s="330"/>
    </row>
    <row r="240" spans="2:3" ht="12.75">
      <c r="B240" s="330"/>
      <c r="C240" s="330"/>
    </row>
    <row r="241" spans="2:3" ht="12.75">
      <c r="B241" s="330"/>
      <c r="C241" s="330"/>
    </row>
    <row r="242" spans="2:3" ht="12.75">
      <c r="B242" s="330"/>
      <c r="C242" s="330"/>
    </row>
    <row r="243" spans="2:3" ht="12.75">
      <c r="B243" s="330"/>
      <c r="C243" s="330"/>
    </row>
    <row r="244" spans="2:3" ht="12.75">
      <c r="B244" s="330"/>
      <c r="C244" s="330"/>
    </row>
    <row r="245" spans="2:3" ht="12.75">
      <c r="B245" s="330"/>
      <c r="C245" s="330"/>
    </row>
    <row r="246" spans="2:3" ht="12.75">
      <c r="B246" s="330"/>
      <c r="C246" s="330"/>
    </row>
    <row r="247" spans="2:3" ht="12.75">
      <c r="B247" s="330"/>
      <c r="C247" s="330"/>
    </row>
    <row r="248" spans="2:3" ht="12.75">
      <c r="B248" s="330"/>
      <c r="C248" s="330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66" t="s">
        <v>231</v>
      </c>
      <c r="C1" s="367"/>
      <c r="D1" s="368"/>
      <c r="E1" s="366" t="s">
        <v>237</v>
      </c>
      <c r="F1" s="367"/>
      <c r="G1" s="368"/>
      <c r="H1" s="367" t="s">
        <v>233</v>
      </c>
      <c r="I1" s="367"/>
      <c r="J1" s="368"/>
      <c r="K1" s="366" t="s">
        <v>234</v>
      </c>
      <c r="L1" s="367"/>
      <c r="M1" s="367"/>
      <c r="N1" s="366" t="s">
        <v>238</v>
      </c>
      <c r="O1" s="367"/>
      <c r="P1" s="368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69" t="s">
        <v>231</v>
      </c>
      <c r="C10" s="370"/>
      <c r="D10" s="371"/>
      <c r="E10" s="369" t="s">
        <v>232</v>
      </c>
      <c r="F10" s="370"/>
      <c r="G10" s="371"/>
      <c r="H10" s="369"/>
      <c r="I10" s="370"/>
      <c r="J10" s="371"/>
      <c r="K10" s="369"/>
      <c r="L10" s="370"/>
      <c r="M10" s="371"/>
      <c r="N10" s="369"/>
      <c r="O10" s="370"/>
      <c r="P10" s="371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2009-07-22T11:19:08Z</cp:lastPrinted>
  <dcterms:created xsi:type="dcterms:W3CDTF">2000-04-06T09:46:24Z</dcterms:created>
  <dcterms:modified xsi:type="dcterms:W3CDTF">2010-05-19T12:24:37Z</dcterms:modified>
  <cp:category/>
  <cp:version/>
  <cp:contentType/>
  <cp:contentStatus/>
</cp:coreProperties>
</file>